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FO\Models\"/>
    </mc:Choice>
  </mc:AlternateContent>
  <xr:revisionPtr revIDLastSave="0" documentId="13_ncr:1_{F4D78179-1C61-48F5-BC48-E10C71825C63}" xr6:coauthVersionLast="47" xr6:coauthVersionMax="47" xr10:uidLastSave="{00000000-0000-0000-0000-000000000000}"/>
  <bookViews>
    <workbookView xWindow="-120" yWindow="-120" windowWidth="38640" windowHeight="21240" activeTab="1" xr2:uid="{39589B3C-DE74-4FD2-A51B-54A7D96BD9BC}"/>
  </bookViews>
  <sheets>
    <sheet name="Dashboard" sheetId="3" r:id="rId1"/>
    <sheet name="CF" sheetId="1" r:id="rId2"/>
    <sheet name="Input" sheetId="2" state="hidden" r:id="rId3"/>
  </sheets>
  <definedNames>
    <definedName name="_xlnm.Print_Area" localSheetId="1">CF!$B$1:$T$64</definedName>
    <definedName name="_xlnm.Print_Area" localSheetId="0">Dashboard!$B$1:$T$71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2" l="1"/>
  <c r="P10" i="2"/>
  <c r="P9" i="2"/>
  <c r="P8" i="2"/>
  <c r="P7" i="2"/>
  <c r="P6" i="2"/>
  <c r="P5" i="2"/>
  <c r="P4" i="2"/>
  <c r="P3" i="2"/>
  <c r="O4" i="2"/>
  <c r="O5" i="2"/>
  <c r="O6" i="2"/>
  <c r="O7" i="2"/>
  <c r="O8" i="2"/>
  <c r="O9" i="2"/>
  <c r="O10" i="2"/>
  <c r="O11" i="2"/>
  <c r="D3" i="2"/>
  <c r="E3" i="2"/>
  <c r="F3" i="2"/>
  <c r="G3" i="2"/>
  <c r="H3" i="2"/>
  <c r="I3" i="2"/>
  <c r="J3" i="2"/>
  <c r="K3" i="2"/>
  <c r="L3" i="2"/>
  <c r="M3" i="2"/>
  <c r="N3" i="2"/>
  <c r="O3" i="2"/>
  <c r="C3" i="2"/>
  <c r="F5" i="1"/>
  <c r="R37" i="1"/>
  <c r="R35" i="1"/>
  <c r="R28" i="1"/>
  <c r="R22" i="1"/>
  <c r="R43" i="1" s="1"/>
  <c r="G3" i="1"/>
  <c r="H3" i="1" s="1"/>
  <c r="H5" i="1" s="1"/>
  <c r="F4" i="1"/>
  <c r="S34" i="1"/>
  <c r="S33" i="1"/>
  <c r="S32" i="1"/>
  <c r="S31" i="1"/>
  <c r="S30" i="1"/>
  <c r="S27" i="1"/>
  <c r="S26" i="1"/>
  <c r="S25" i="1"/>
  <c r="S24" i="1"/>
  <c r="S21" i="1"/>
  <c r="S20" i="1"/>
  <c r="S19" i="1"/>
  <c r="S17" i="1"/>
  <c r="S13" i="1"/>
  <c r="S12" i="1"/>
  <c r="S10" i="1"/>
  <c r="S37" i="1"/>
  <c r="C8" i="2"/>
  <c r="G5" i="1" l="1"/>
  <c r="G4" i="1"/>
  <c r="R39" i="1"/>
  <c r="R41" i="1" s="1"/>
  <c r="I3" i="1"/>
  <c r="I5" i="1" s="1"/>
  <c r="H4" i="1"/>
  <c r="D4" i="2"/>
  <c r="E4" i="2"/>
  <c r="F4" i="2"/>
  <c r="G4" i="2"/>
  <c r="H4" i="2"/>
  <c r="I4" i="2"/>
  <c r="J4" i="2"/>
  <c r="K4" i="2"/>
  <c r="L4" i="2"/>
  <c r="M4" i="2"/>
  <c r="N4" i="2"/>
  <c r="C4" i="2"/>
  <c r="Q35" i="1"/>
  <c r="P35" i="1"/>
  <c r="M7" i="2" s="1"/>
  <c r="O35" i="1"/>
  <c r="L7" i="2" s="1"/>
  <c r="N35" i="1"/>
  <c r="K7" i="2" s="1"/>
  <c r="M35" i="1"/>
  <c r="J7" i="2" s="1"/>
  <c r="L35" i="1"/>
  <c r="I7" i="2" s="1"/>
  <c r="K35" i="1"/>
  <c r="H7" i="2" s="1"/>
  <c r="J35" i="1"/>
  <c r="G7" i="2" s="1"/>
  <c r="I35" i="1"/>
  <c r="F7" i="2" s="1"/>
  <c r="H35" i="1"/>
  <c r="E7" i="2" s="1"/>
  <c r="G35" i="1"/>
  <c r="D7" i="2" s="1"/>
  <c r="F35" i="1"/>
  <c r="C7" i="2" s="1"/>
  <c r="J3" i="1" l="1"/>
  <c r="J5" i="1" s="1"/>
  <c r="I4" i="1"/>
  <c r="N7" i="2"/>
  <c r="S35" i="1"/>
  <c r="F22" i="1"/>
  <c r="K3" i="1" l="1"/>
  <c r="K5" i="1" s="1"/>
  <c r="J4" i="1"/>
  <c r="S18" i="1"/>
  <c r="C5" i="2"/>
  <c r="F43" i="1"/>
  <c r="C11" i="2" s="1"/>
  <c r="G22" i="1"/>
  <c r="F28" i="1"/>
  <c r="G28" i="1"/>
  <c r="D6" i="2" s="1"/>
  <c r="I22" i="1"/>
  <c r="L3" i="1" l="1"/>
  <c r="L5" i="1" s="1"/>
  <c r="K4" i="1"/>
  <c r="F39" i="1"/>
  <c r="C9" i="2" s="1"/>
  <c r="C6" i="2"/>
  <c r="G43" i="1"/>
  <c r="D11" i="2" s="1"/>
  <c r="D5" i="2"/>
  <c r="G39" i="1"/>
  <c r="D9" i="2" s="1"/>
  <c r="F41" i="1"/>
  <c r="I43" i="1"/>
  <c r="F11" i="2" s="1"/>
  <c r="F5" i="2"/>
  <c r="H22" i="1"/>
  <c r="E5" i="2" s="1"/>
  <c r="I28" i="1"/>
  <c r="J22" i="1"/>
  <c r="M3" i="1" l="1"/>
  <c r="M5" i="1" s="1"/>
  <c r="L4" i="1"/>
  <c r="I39" i="1"/>
  <c r="F9" i="2" s="1"/>
  <c r="F6" i="2"/>
  <c r="G37" i="1"/>
  <c r="C10" i="2"/>
  <c r="J43" i="1"/>
  <c r="G11" i="2" s="1"/>
  <c r="G5" i="2"/>
  <c r="H28" i="1"/>
  <c r="H43" i="1"/>
  <c r="E11" i="2" s="1"/>
  <c r="J28" i="1"/>
  <c r="K22" i="1"/>
  <c r="N3" i="1" l="1"/>
  <c r="N5" i="1" s="1"/>
  <c r="M4" i="1"/>
  <c r="J39" i="1"/>
  <c r="G9" i="2" s="1"/>
  <c r="G6" i="2"/>
  <c r="H39" i="1"/>
  <c r="E9" i="2" s="1"/>
  <c r="E6" i="2"/>
  <c r="D8" i="2"/>
  <c r="G41" i="1"/>
  <c r="K43" i="1"/>
  <c r="H11" i="2" s="1"/>
  <c r="H5" i="2"/>
  <c r="K28" i="1"/>
  <c r="L22" i="1"/>
  <c r="O3" i="1" l="1"/>
  <c r="O5" i="1" s="1"/>
  <c r="N4" i="1"/>
  <c r="K39" i="1"/>
  <c r="H9" i="2" s="1"/>
  <c r="H6" i="2"/>
  <c r="H37" i="1"/>
  <c r="D10" i="2"/>
  <c r="L43" i="1"/>
  <c r="I11" i="2" s="1"/>
  <c r="I5" i="2"/>
  <c r="M22" i="1"/>
  <c r="L28" i="1"/>
  <c r="P3" i="1" l="1"/>
  <c r="P5" i="1" s="1"/>
  <c r="O4" i="1"/>
  <c r="L39" i="1"/>
  <c r="I9" i="2" s="1"/>
  <c r="I6" i="2"/>
  <c r="E8" i="2"/>
  <c r="H41" i="1"/>
  <c r="M43" i="1"/>
  <c r="J11" i="2" s="1"/>
  <c r="J5" i="2"/>
  <c r="N22" i="1"/>
  <c r="M28" i="1"/>
  <c r="Q3" i="1" l="1"/>
  <c r="Q5" i="1" s="1"/>
  <c r="P4" i="1"/>
  <c r="M39" i="1"/>
  <c r="J9" i="2" s="1"/>
  <c r="J6" i="2"/>
  <c r="I37" i="1"/>
  <c r="E10" i="2"/>
  <c r="N43" i="1"/>
  <c r="K11" i="2" s="1"/>
  <c r="K5" i="2"/>
  <c r="O22" i="1"/>
  <c r="N28" i="1"/>
  <c r="Q4" i="1" l="1"/>
  <c r="R3" i="1"/>
  <c r="R5" i="1" s="1"/>
  <c r="N39" i="1"/>
  <c r="K9" i="2" s="1"/>
  <c r="K6" i="2"/>
  <c r="O43" i="1"/>
  <c r="L11" i="2" s="1"/>
  <c r="L5" i="2"/>
  <c r="I41" i="1"/>
  <c r="F8" i="2"/>
  <c r="P22" i="1"/>
  <c r="O28" i="1"/>
  <c r="R4" i="1" l="1"/>
  <c r="O39" i="1"/>
  <c r="L9" i="2" s="1"/>
  <c r="L6" i="2"/>
  <c r="P43" i="1"/>
  <c r="M11" i="2" s="1"/>
  <c r="M5" i="2"/>
  <c r="J37" i="1"/>
  <c r="F10" i="2"/>
  <c r="P28" i="1"/>
  <c r="Q22" i="1"/>
  <c r="S22" i="1" s="1"/>
  <c r="S43" i="1" s="1"/>
  <c r="P39" i="1" l="1"/>
  <c r="M9" i="2" s="1"/>
  <c r="M6" i="2"/>
  <c r="Q43" i="1"/>
  <c r="N11" i="2" s="1"/>
  <c r="N5" i="2"/>
  <c r="G8" i="2"/>
  <c r="J41" i="1"/>
  <c r="Q28" i="1"/>
  <c r="S28" i="1" s="1"/>
  <c r="Q39" i="1" l="1"/>
  <c r="N9" i="2" s="1"/>
  <c r="N6" i="2"/>
  <c r="S39" i="1"/>
  <c r="S41" i="1" s="1"/>
  <c r="K37" i="1"/>
  <c r="G10" i="2"/>
  <c r="H8" i="2" l="1"/>
  <c r="K41" i="1"/>
  <c r="L37" i="1" l="1"/>
  <c r="H10" i="2"/>
  <c r="I8" i="2" l="1"/>
  <c r="L41" i="1"/>
  <c r="I10" i="2" l="1"/>
  <c r="M37" i="1"/>
  <c r="J8" i="2" l="1"/>
  <c r="M41" i="1"/>
  <c r="N37" i="1" l="1"/>
  <c r="J10" i="2"/>
  <c r="K8" i="2" l="1"/>
  <c r="N41" i="1"/>
  <c r="K10" i="2" l="1"/>
  <c r="O37" i="1"/>
  <c r="O41" i="1" l="1"/>
  <c r="L8" i="2"/>
  <c r="P37" i="1" l="1"/>
  <c r="L10" i="2"/>
  <c r="P41" i="1" l="1"/>
  <c r="M8" i="2"/>
  <c r="M10" i="2" l="1"/>
  <c r="Q37" i="1"/>
  <c r="Q41" i="1" l="1"/>
  <c r="N10" i="2" s="1"/>
  <c r="N8" i="2"/>
</calcChain>
</file>

<file path=xl/sharedStrings.xml><?xml version="1.0" encoding="utf-8"?>
<sst xmlns="http://schemas.openxmlformats.org/spreadsheetml/2006/main" count="72" uniqueCount="50">
  <si>
    <t>in USD in $000</t>
  </si>
  <si>
    <t>Start Date</t>
  </si>
  <si>
    <t>End Date</t>
  </si>
  <si>
    <t>Months</t>
  </si>
  <si>
    <t>Beyr - Business Consulting</t>
  </si>
  <si>
    <t>www.beyr-consulting.com</t>
  </si>
  <si>
    <t>Net Income/Loss</t>
  </si>
  <si>
    <t>Other Non-Cash Items</t>
  </si>
  <si>
    <t>Change of Accounts Receivable</t>
  </si>
  <si>
    <t>Change in Inventories</t>
  </si>
  <si>
    <t>Change in Accounts Payable</t>
  </si>
  <si>
    <t xml:space="preserve">Change of Other Assets/Liabilities </t>
  </si>
  <si>
    <t xml:space="preserve">Cash Flow from Operating Activities </t>
  </si>
  <si>
    <t>Net Change PPE</t>
  </si>
  <si>
    <t>Net Change in Intangible Assets</t>
  </si>
  <si>
    <t>Net Acquisitions/Divestitures</t>
  </si>
  <si>
    <t>Net Change in Investments (Short &amp; Long-term)</t>
  </si>
  <si>
    <t xml:space="preserve">Cash Flow from Investing Activities </t>
  </si>
  <si>
    <t>Net Long-Term Debt</t>
  </si>
  <si>
    <t>Net Current Debt</t>
  </si>
  <si>
    <t xml:space="preserve">Net Common Equity Issue/Repurchased </t>
  </si>
  <si>
    <t>Dividends Paid</t>
  </si>
  <si>
    <t xml:space="preserve">Other Financial Activities </t>
  </si>
  <si>
    <t xml:space="preserve">Cash Flow from Financing Activities </t>
  </si>
  <si>
    <t xml:space="preserve">Beginning Cash Balance </t>
  </si>
  <si>
    <t>Ending Cash Balance</t>
  </si>
  <si>
    <t>Change in Working Capital</t>
  </si>
  <si>
    <t>Change in Taxes Payable</t>
  </si>
  <si>
    <t>Change in Cash</t>
  </si>
  <si>
    <t>Depreciation &amp; Amortization</t>
  </si>
  <si>
    <t>Free Cash Flow (FCF)</t>
  </si>
  <si>
    <t>Adjusted for :</t>
  </si>
  <si>
    <t>Actual</t>
  </si>
  <si>
    <t>Forecast</t>
  </si>
  <si>
    <t>Deferred taxes</t>
  </si>
  <si>
    <t xml:space="preserve">Share-based compensation </t>
  </si>
  <si>
    <t>Total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</si>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</sst>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rgb="FF3F3F7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1" fillId="6" borderId="10" applyNumberFormat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164" fontId="0" fillId="3" borderId="0" xfId="0" applyNumberFormat="1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0" borderId="0" xfId="0" applyFont="1"/>
    <xf numFmtId="0" fontId="11" fillId="4" borderId="0" xfId="0" applyFont="1" applyFill="1" applyAlignment="1">
      <alignment horizontal="left"/>
    </xf>
    <xf numFmtId="0" fontId="6" fillId="4" borderId="1" xfId="0" applyFont="1" applyFill="1" applyBorder="1" applyAlignment="1">
      <alignment horizontal="left"/>
    </xf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4" xfId="0" applyFill="1" applyBorder="1"/>
    <xf numFmtId="0" fontId="0" fillId="4" borderId="5" xfId="0" applyFill="1" applyBorder="1" applyAlignment="1">
      <alignment horizontal="right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11" fillId="4" borderId="1" xfId="0" applyFont="1" applyFill="1" applyBorder="1" applyAlignment="1">
      <alignment horizontal="left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13" fillId="4" borderId="2" xfId="4" applyFont="1" applyFill="1" applyBorder="1" applyAlignment="1">
      <alignment horizontal="left"/>
    </xf>
    <xf numFmtId="0" fontId="14" fillId="4" borderId="4" xfId="0" applyFont="1" applyFill="1" applyBorder="1"/>
    <xf numFmtId="0" fontId="15" fillId="4" borderId="0" xfId="3" applyFont="1" applyFill="1" applyBorder="1"/>
    <xf numFmtId="0" fontId="15" fillId="4" borderId="0" xfId="3" applyFont="1" applyFill="1" applyBorder="1" applyAlignment="1">
      <alignment horizontal="center"/>
    </xf>
    <xf numFmtId="0" fontId="14" fillId="4" borderId="5" xfId="0" applyFont="1" applyFill="1" applyBorder="1"/>
    <xf numFmtId="0" fontId="8" fillId="5" borderId="4" xfId="0" applyFont="1" applyFill="1" applyBorder="1"/>
    <xf numFmtId="0" fontId="8" fillId="5" borderId="0" xfId="0" applyFont="1" applyFill="1"/>
    <xf numFmtId="14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5" xfId="0" applyFont="1" applyFill="1" applyBorder="1"/>
    <xf numFmtId="0" fontId="9" fillId="5" borderId="4" xfId="0" applyFont="1" applyFill="1" applyBorder="1"/>
    <xf numFmtId="0" fontId="9" fillId="5" borderId="0" xfId="0" applyFont="1" applyFill="1"/>
    <xf numFmtId="9" fontId="9" fillId="5" borderId="0" xfId="2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5" xfId="0" applyFont="1" applyFill="1" applyBorder="1"/>
    <xf numFmtId="0" fontId="2" fillId="5" borderId="0" xfId="0" applyFont="1" applyFill="1"/>
    <xf numFmtId="0" fontId="4" fillId="5" borderId="0" xfId="0" applyFont="1" applyFill="1"/>
    <xf numFmtId="0" fontId="2" fillId="5" borderId="7" xfId="0" applyFont="1" applyFill="1" applyBorder="1"/>
    <xf numFmtId="0" fontId="0" fillId="5" borderId="0" xfId="0" applyFill="1" applyAlignment="1">
      <alignment horizontal="center"/>
    </xf>
    <xf numFmtId="165" fontId="1" fillId="5" borderId="0" xfId="1" applyNumberFormat="1" applyFon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0" fontId="16" fillId="5" borderId="0" xfId="0" applyFont="1" applyFill="1"/>
    <xf numFmtId="9" fontId="16" fillId="5" borderId="0" xfId="2" applyFont="1" applyFill="1" applyBorder="1" applyAlignment="1">
      <alignment horizontal="right"/>
    </xf>
    <xf numFmtId="0" fontId="17" fillId="0" borderId="0" xfId="0" applyFont="1"/>
    <xf numFmtId="0" fontId="0" fillId="5" borderId="7" xfId="0" applyFill="1" applyBorder="1" applyAlignment="1">
      <alignment horizontal="left" indent="2"/>
    </xf>
    <xf numFmtId="0" fontId="19" fillId="5" borderId="0" xfId="0" applyFont="1" applyFill="1"/>
    <xf numFmtId="165" fontId="19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left" indent="2"/>
    </xf>
    <xf numFmtId="0" fontId="0" fillId="5" borderId="0" xfId="0" applyFill="1" applyAlignment="1">
      <alignment horizontal="left"/>
    </xf>
    <xf numFmtId="0" fontId="2" fillId="5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9" xfId="0" applyFont="1" applyFill="1" applyBorder="1"/>
    <xf numFmtId="38" fontId="1" fillId="5" borderId="7" xfId="1" applyNumberFormat="1" applyFont="1" applyFill="1" applyBorder="1" applyAlignment="1">
      <alignment horizontal="center"/>
    </xf>
    <xf numFmtId="38" fontId="1" fillId="5" borderId="0" xfId="1" applyNumberFormat="1" applyFont="1" applyFill="1" applyBorder="1" applyAlignment="1">
      <alignment horizontal="center"/>
    </xf>
    <xf numFmtId="38" fontId="0" fillId="5" borderId="0" xfId="1" applyNumberFormat="1" applyFont="1" applyFill="1" applyBorder="1" applyAlignment="1">
      <alignment horizontal="center"/>
    </xf>
    <xf numFmtId="38" fontId="2" fillId="5" borderId="0" xfId="1" applyNumberFormat="1" applyFont="1" applyFill="1" applyBorder="1" applyAlignment="1">
      <alignment horizontal="center"/>
    </xf>
    <xf numFmtId="38" fontId="0" fillId="5" borderId="7" xfId="1" applyNumberFormat="1" applyFont="1" applyFill="1" applyBorder="1" applyAlignment="1">
      <alignment horizontal="center"/>
    </xf>
    <xf numFmtId="38" fontId="2" fillId="5" borderId="7" xfId="1" applyNumberFormat="1" applyFont="1" applyFill="1" applyBorder="1" applyAlignment="1">
      <alignment horizontal="center"/>
    </xf>
    <xf numFmtId="38" fontId="4" fillId="5" borderId="0" xfId="1" applyNumberFormat="1" applyFont="1" applyFill="1" applyBorder="1" applyAlignment="1">
      <alignment horizontal="right"/>
    </xf>
    <xf numFmtId="38" fontId="2" fillId="5" borderId="9" xfId="1" applyNumberFormat="1" applyFont="1" applyFill="1" applyBorder="1" applyAlignment="1">
      <alignment horizontal="center"/>
    </xf>
    <xf numFmtId="166" fontId="0" fillId="3" borderId="0" xfId="5" applyNumberFormat="1" applyFont="1" applyFill="1" applyAlignment="1">
      <alignment horizontal="right"/>
    </xf>
    <xf numFmtId="9" fontId="8" fillId="5" borderId="0" xfId="2" applyFont="1" applyFill="1" applyBorder="1" applyAlignment="1">
      <alignment horizontal="center"/>
    </xf>
    <xf numFmtId="9" fontId="20" fillId="5" borderId="0" xfId="2" applyFont="1" applyFill="1" applyBorder="1" applyAlignment="1">
      <alignment horizontal="center"/>
    </xf>
    <xf numFmtId="0" fontId="15" fillId="4" borderId="0" xfId="3" applyNumberFormat="1" applyFont="1" applyFill="1" applyBorder="1" applyAlignment="1">
      <alignment horizontal="center"/>
    </xf>
    <xf numFmtId="14" fontId="22" fillId="6" borderId="10" xfId="6" applyNumberFormat="1" applyFont="1" applyAlignment="1">
      <alignment horizontal="center"/>
    </xf>
  </cellXfs>
  <cellStyles count="7">
    <cellStyle name="Accent1" xfId="3" builtinId="29"/>
    <cellStyle name="Comma" xfId="5" builtinId="3"/>
    <cellStyle name="Currency" xfId="1" builtinId="4"/>
    <cellStyle name="Hyperlink" xfId="4" builtinId="8"/>
    <cellStyle name="Input" xfId="6" builtinId="20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7"/>
          <c:order val="7"/>
          <c:tx>
            <c:strRef>
              <c:f>Input!$B$11</c:f>
              <c:strCache>
                <c:ptCount val="1"/>
                <c:pt idx="0">
                  <c:v>Free Cash Flow (FCF)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Input!$C$3:$N$3</c:f>
              <c:strCache>
                <c:ptCount val="12"/>
                <c:pt idx="0">
                  <c:v>Wk1</c:v>
                </c:pt>
                <c:pt idx="1">
                  <c:v>Wk2</c:v>
                </c:pt>
                <c:pt idx="2">
                  <c:v>Wk3</c:v>
                </c:pt>
                <c:pt idx="3">
                  <c:v>Wk4</c:v>
                </c:pt>
                <c:pt idx="4">
                  <c:v>Wk5</c:v>
                </c:pt>
                <c:pt idx="5">
                  <c:v>Wk6</c:v>
                </c:pt>
                <c:pt idx="6">
                  <c:v>Wk7</c:v>
                </c:pt>
                <c:pt idx="7">
                  <c:v>Wk8</c:v>
                </c:pt>
                <c:pt idx="8">
                  <c:v>Wk9</c:v>
                </c:pt>
                <c:pt idx="9">
                  <c:v>Wk10</c:v>
                </c:pt>
                <c:pt idx="10">
                  <c:v>Wk11</c:v>
                </c:pt>
                <c:pt idx="11">
                  <c:v>Wk12</c:v>
                </c:pt>
              </c:strCache>
            </c:strRef>
          </c:cat>
          <c:val>
            <c:numRef>
              <c:f>Input!$C$11:$N$11</c:f>
              <c:numCache>
                <c:formatCode>_(* #,##0_);_(* \(#,##0\);_(* "-"??_);_(@_)</c:formatCode>
                <c:ptCount val="12"/>
                <c:pt idx="0">
                  <c:v>220</c:v>
                </c:pt>
                <c:pt idx="1">
                  <c:v>245</c:v>
                </c:pt>
                <c:pt idx="2">
                  <c:v>135</c:v>
                </c:pt>
                <c:pt idx="3">
                  <c:v>82</c:v>
                </c:pt>
                <c:pt idx="4">
                  <c:v>240</c:v>
                </c:pt>
                <c:pt idx="5">
                  <c:v>745</c:v>
                </c:pt>
                <c:pt idx="6">
                  <c:v>285</c:v>
                </c:pt>
                <c:pt idx="7">
                  <c:v>285</c:v>
                </c:pt>
                <c:pt idx="8">
                  <c:v>274</c:v>
                </c:pt>
                <c:pt idx="9">
                  <c:v>178</c:v>
                </c:pt>
                <c:pt idx="10">
                  <c:v>285</c:v>
                </c:pt>
                <c:pt idx="11">
                  <c:v>280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3F6F-42E3-B9FA-8C512C29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Net Income/Loss</c:v>
                      </c:pt>
                    </c:strCache>
                  </c:strRef>
                </c:tx>
                <c:spPr>
                  <a:solidFill>
                    <a:schemeClr val="accent1">
                      <a:shade val="4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Input!$C$4:$N$4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120</c:v>
                      </c:pt>
                      <c:pt idx="1">
                        <c:v>145</c:v>
                      </c:pt>
                      <c:pt idx="2">
                        <c:v>135</c:v>
                      </c:pt>
                      <c:pt idx="3">
                        <c:v>112</c:v>
                      </c:pt>
                      <c:pt idx="4">
                        <c:v>165</c:v>
                      </c:pt>
                      <c:pt idx="5">
                        <c:v>155</c:v>
                      </c:pt>
                      <c:pt idx="6">
                        <c:v>160</c:v>
                      </c:pt>
                      <c:pt idx="7">
                        <c:v>170</c:v>
                      </c:pt>
                      <c:pt idx="8">
                        <c:v>174</c:v>
                      </c:pt>
                      <c:pt idx="9">
                        <c:v>178</c:v>
                      </c:pt>
                      <c:pt idx="10">
                        <c:v>185</c:v>
                      </c:pt>
                      <c:pt idx="11">
                        <c:v>195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F6F-42E3-B9FA-8C512C29637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Input!$B$5</c15:sqref>
                        </c15:formulaRef>
                      </c:ext>
                    </c:extLst>
                    <c:strCache>
                      <c:ptCount val="1"/>
                      <c:pt idx="0">
                        <c:v>Cash Flow from Operating Activities 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Input!$C$5:$N$5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220</c:v>
                      </c:pt>
                      <c:pt idx="1">
                        <c:v>245</c:v>
                      </c:pt>
                      <c:pt idx="2">
                        <c:v>235</c:v>
                      </c:pt>
                      <c:pt idx="3">
                        <c:v>82</c:v>
                      </c:pt>
                      <c:pt idx="4">
                        <c:v>240</c:v>
                      </c:pt>
                      <c:pt idx="5">
                        <c:v>245</c:v>
                      </c:pt>
                      <c:pt idx="6">
                        <c:v>285</c:v>
                      </c:pt>
                      <c:pt idx="7">
                        <c:v>285</c:v>
                      </c:pt>
                      <c:pt idx="8">
                        <c:v>274</c:v>
                      </c:pt>
                      <c:pt idx="9">
                        <c:v>278</c:v>
                      </c:pt>
                      <c:pt idx="10">
                        <c:v>285</c:v>
                      </c:pt>
                      <c:pt idx="11">
                        <c:v>280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F6F-42E3-B9FA-8C512C29637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Cash Flow from Investing Activities 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Input!$C$6:$N$6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-100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500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-100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F6F-42E3-B9FA-8C512C29637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Cash Flow from Financing Activities </c:v>
                      </c:pt>
                    </c:strCache>
                  </c:strRef>
                </c:tx>
                <c:spPr>
                  <a:solidFill>
                    <a:schemeClr val="accent1">
                      <a:shade val="9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Input!$C$7:$N$7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1380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500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-400</c:v>
                      </c:pt>
                      <c:pt idx="11">
                        <c:v>-120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F6F-42E3-B9FA-8C512C29637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Input!$B$8</c15:sqref>
                        </c15:formulaRef>
                      </c:ext>
                    </c:extLst>
                    <c:strCache>
                      <c:ptCount val="1"/>
                      <c:pt idx="0">
                        <c:v>Beginning Cash Balance </c:v>
                      </c:pt>
                    </c:strCache>
                  </c:strRef>
                </c:tx>
                <c:spPr>
                  <a:solidFill>
                    <a:schemeClr val="accent1">
                      <a:tint val="93000"/>
                    </a:schemeClr>
                  </a:solidFill>
                  <a:ln>
                    <a:solidFill>
                      <a:schemeClr val="accent6">
                        <a:lumMod val="75000"/>
                      </a:schemeClr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Input!$C$8:$N$8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1500</c:v>
                      </c:pt>
                      <c:pt idx="1">
                        <c:v>3100</c:v>
                      </c:pt>
                      <c:pt idx="2">
                        <c:v>3345</c:v>
                      </c:pt>
                      <c:pt idx="3">
                        <c:v>3480</c:v>
                      </c:pt>
                      <c:pt idx="4">
                        <c:v>3562</c:v>
                      </c:pt>
                      <c:pt idx="5">
                        <c:v>3802</c:v>
                      </c:pt>
                      <c:pt idx="6">
                        <c:v>5047</c:v>
                      </c:pt>
                      <c:pt idx="7">
                        <c:v>5332</c:v>
                      </c:pt>
                      <c:pt idx="8">
                        <c:v>5617</c:v>
                      </c:pt>
                      <c:pt idx="9">
                        <c:v>5891</c:v>
                      </c:pt>
                      <c:pt idx="10">
                        <c:v>6069</c:v>
                      </c:pt>
                      <c:pt idx="11">
                        <c:v>5954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F6F-42E3-B9FA-8C512C29637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Input!$B$9</c15:sqref>
                        </c15:formulaRef>
                      </c:ext>
                    </c:extLst>
                    <c:strCache>
                      <c:ptCount val="1"/>
                      <c:pt idx="0">
                        <c:v>Change in Cash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Input!$C$9:$N$9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1600</c:v>
                      </c:pt>
                      <c:pt idx="1">
                        <c:v>245</c:v>
                      </c:pt>
                      <c:pt idx="2">
                        <c:v>135</c:v>
                      </c:pt>
                      <c:pt idx="3">
                        <c:v>82</c:v>
                      </c:pt>
                      <c:pt idx="4">
                        <c:v>240</c:v>
                      </c:pt>
                      <c:pt idx="5">
                        <c:v>1245</c:v>
                      </c:pt>
                      <c:pt idx="6">
                        <c:v>285</c:v>
                      </c:pt>
                      <c:pt idx="7">
                        <c:v>285</c:v>
                      </c:pt>
                      <c:pt idx="8">
                        <c:v>274</c:v>
                      </c:pt>
                      <c:pt idx="9">
                        <c:v>178</c:v>
                      </c:pt>
                      <c:pt idx="10">
                        <c:v>-115</c:v>
                      </c:pt>
                      <c:pt idx="11">
                        <c:v>160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F6F-42E3-B9FA-8C512C29637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Input!$B$10</c15:sqref>
                        </c15:formulaRef>
                      </c:ext>
                    </c:extLst>
                    <c:strCache>
                      <c:ptCount val="1"/>
                      <c:pt idx="0">
                        <c:v>Ending Cash Balance</c:v>
                      </c:pt>
                    </c:strCache>
                  </c:strRef>
                </c:tx>
                <c:spPr>
                  <a:solidFill>
                    <a:schemeClr val="accent1">
                      <a:tint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Input!$C$10:$N$10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3100</c:v>
                      </c:pt>
                      <c:pt idx="1">
                        <c:v>3345</c:v>
                      </c:pt>
                      <c:pt idx="2">
                        <c:v>3480</c:v>
                      </c:pt>
                      <c:pt idx="3">
                        <c:v>3562</c:v>
                      </c:pt>
                      <c:pt idx="4">
                        <c:v>3802</c:v>
                      </c:pt>
                      <c:pt idx="5">
                        <c:v>5047</c:v>
                      </c:pt>
                      <c:pt idx="6">
                        <c:v>5332</c:v>
                      </c:pt>
                      <c:pt idx="7">
                        <c:v>5617</c:v>
                      </c:pt>
                      <c:pt idx="8">
                        <c:v>5891</c:v>
                      </c:pt>
                      <c:pt idx="9">
                        <c:v>6069</c:v>
                      </c:pt>
                      <c:pt idx="10">
                        <c:v>5954</c:v>
                      </c:pt>
                      <c:pt idx="11">
                        <c:v>6114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F6F-42E3-B9FA-8C512C296378}"/>
                  </c:ext>
                </c:extLst>
              </c15:ser>
            </c15:filteredBarSeries>
          </c:ext>
        </c:extLst>
      </c:barChart>
      <c:catAx>
        <c:axId val="14501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Algn val="ctr"/>
        <c:lblOffset val="100"/>
        <c:noMultiLvlLbl val="1"/>
      </c:catAx>
      <c:valAx>
        <c:axId val="14528132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0220441336145"/>
          <c:y val="6.6666666666666666E-2"/>
          <c:w val="0.77145993388942247"/>
          <c:h val="0.7282219722534683"/>
        </c:manualLayout>
      </c:layout>
      <c:barChart>
        <c:barDir val="col"/>
        <c:grouping val="clustered"/>
        <c:varyColors val="0"/>
        <c:ser>
          <c:idx val="7"/>
          <c:order val="7"/>
          <c:tx>
            <c:strRef>
              <c:f>Input!$B$11</c:f>
              <c:strCache>
                <c:ptCount val="1"/>
                <c:pt idx="0">
                  <c:v>Free Cash Flow (FCF)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Input!$P$3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Input!$P$11</c:f>
              <c:numCache>
                <c:formatCode>_(* #,##0_);_(* \(#,##0\);_(* "-"??_);_(@_)</c:formatCode>
                <c:ptCount val="1"/>
                <c:pt idx="0">
                  <c:v>3254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4428-48A9-9A43-3DC362BE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Net Income/Loss</c:v>
                      </c:pt>
                    </c:strCache>
                  </c:strRef>
                </c:tx>
                <c:spPr>
                  <a:solidFill>
                    <a:schemeClr val="accent1">
                      <a:shade val="4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Input!$P$4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1894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4428-48A9-9A43-3DC362BEBD1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Input!$B$5</c15:sqref>
                        </c15:formulaRef>
                      </c:ext>
                    </c:extLst>
                    <c:strCache>
                      <c:ptCount val="1"/>
                      <c:pt idx="0">
                        <c:v>Cash Flow from Operating Activities </c:v>
                      </c:pt>
                    </c:strCache>
                  </c:strRef>
                </c:tx>
                <c:spPr>
                  <a:solidFill>
                    <a:schemeClr val="accent1">
                      <a:shade val="6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2954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428-48A9-9A43-3DC362BEBD1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Cash Flow from Investing Activities 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428-48A9-9A43-3DC362BEBD1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Cash Flow from Financing Activities </c:v>
                      </c:pt>
                    </c:strCache>
                  </c:strRef>
                </c:tx>
                <c:spPr>
                  <a:solidFill>
                    <a:schemeClr val="accent1">
                      <a:shade val="9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1360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428-48A9-9A43-3DC362BEBD1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Input!$B$8</c15:sqref>
                        </c15:formulaRef>
                      </c:ext>
                    </c:extLst>
                    <c:strCache>
                      <c:ptCount val="1"/>
                      <c:pt idx="0">
                        <c:v>Beginning Cash Balance </c:v>
                      </c:pt>
                    </c:strCache>
                  </c:strRef>
                </c:tx>
                <c:spPr>
                  <a:solidFill>
                    <a:schemeClr val="accent1">
                      <a:tint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1500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428-48A9-9A43-3DC362BEBD1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Input!$B$9</c15:sqref>
                        </c15:formulaRef>
                      </c:ext>
                    </c:extLst>
                    <c:strCache>
                      <c:ptCount val="1"/>
                      <c:pt idx="0">
                        <c:v>Change in Cash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4614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428-48A9-9A43-3DC362BEBD1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Input!$B$10</c15:sqref>
                        </c15:formulaRef>
                      </c:ext>
                    </c:extLst>
                    <c:strCache>
                      <c:ptCount val="1"/>
                      <c:pt idx="0">
                        <c:v>Ending Cash Balance</c:v>
                      </c:pt>
                    </c:strCache>
                  </c:strRef>
                </c:tx>
                <c:spPr>
                  <a:solidFill>
                    <a:schemeClr val="accent1">
                      <a:tint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6114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428-48A9-9A43-3DC362BEBD13}"/>
                  </c:ext>
                </c:extLst>
              </c15:ser>
            </c15:filteredBarSeries>
          </c:ext>
        </c:extLst>
      </c:barChart>
      <c:catAx>
        <c:axId val="14501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Algn val="ctr"/>
        <c:lblOffset val="100"/>
        <c:noMultiLvlLbl val="0"/>
      </c:catAx>
      <c:valAx>
        <c:axId val="14528132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Input!$B$9</c:f>
              <c:strCache>
                <c:ptCount val="1"/>
                <c:pt idx="0">
                  <c:v>Change in Cash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Input!$C$3:$N$3</c:f>
              <c:strCache>
                <c:ptCount val="12"/>
                <c:pt idx="0">
                  <c:v>Wk1</c:v>
                </c:pt>
                <c:pt idx="1">
                  <c:v>Wk2</c:v>
                </c:pt>
                <c:pt idx="2">
                  <c:v>Wk3</c:v>
                </c:pt>
                <c:pt idx="3">
                  <c:v>Wk4</c:v>
                </c:pt>
                <c:pt idx="4">
                  <c:v>Wk5</c:v>
                </c:pt>
                <c:pt idx="5">
                  <c:v>Wk6</c:v>
                </c:pt>
                <c:pt idx="6">
                  <c:v>Wk7</c:v>
                </c:pt>
                <c:pt idx="7">
                  <c:v>Wk8</c:v>
                </c:pt>
                <c:pt idx="8">
                  <c:v>Wk9</c:v>
                </c:pt>
                <c:pt idx="9">
                  <c:v>Wk10</c:v>
                </c:pt>
                <c:pt idx="10">
                  <c:v>Wk11</c:v>
                </c:pt>
                <c:pt idx="11">
                  <c:v>Wk12</c:v>
                </c:pt>
              </c:strCache>
            </c:strRef>
          </c:cat>
          <c:val>
            <c:numRef>
              <c:f>Input!$C$9:$N$9</c:f>
              <c:numCache>
                <c:formatCode>_(* #,##0_);_(* \(#,##0\);_(* "-"??_);_(@_)</c:formatCode>
                <c:ptCount val="12"/>
                <c:pt idx="0">
                  <c:v>1600</c:v>
                </c:pt>
                <c:pt idx="1">
                  <c:v>245</c:v>
                </c:pt>
                <c:pt idx="2">
                  <c:v>135</c:v>
                </c:pt>
                <c:pt idx="3">
                  <c:v>82</c:v>
                </c:pt>
                <c:pt idx="4">
                  <c:v>240</c:v>
                </c:pt>
                <c:pt idx="5">
                  <c:v>1245</c:v>
                </c:pt>
                <c:pt idx="6">
                  <c:v>285</c:v>
                </c:pt>
                <c:pt idx="7">
                  <c:v>285</c:v>
                </c:pt>
                <c:pt idx="8">
                  <c:v>274</c:v>
                </c:pt>
                <c:pt idx="9">
                  <c:v>178</c:v>
                </c:pt>
                <c:pt idx="10">
                  <c:v>-115</c:v>
                </c:pt>
                <c:pt idx="11">
                  <c:v>160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E4D4-42B4-8D1E-4D97193F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Net Income/Loss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Input!$C$4:$N$4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120</c:v>
                      </c:pt>
                      <c:pt idx="1">
                        <c:v>145</c:v>
                      </c:pt>
                      <c:pt idx="2">
                        <c:v>135</c:v>
                      </c:pt>
                      <c:pt idx="3">
                        <c:v>112</c:v>
                      </c:pt>
                      <c:pt idx="4">
                        <c:v>165</c:v>
                      </c:pt>
                      <c:pt idx="5">
                        <c:v>155</c:v>
                      </c:pt>
                      <c:pt idx="6">
                        <c:v>160</c:v>
                      </c:pt>
                      <c:pt idx="7">
                        <c:v>170</c:v>
                      </c:pt>
                      <c:pt idx="8">
                        <c:v>174</c:v>
                      </c:pt>
                      <c:pt idx="9">
                        <c:v>178</c:v>
                      </c:pt>
                      <c:pt idx="10">
                        <c:v>185</c:v>
                      </c:pt>
                      <c:pt idx="11">
                        <c:v>195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4D4-42B4-8D1E-4D97193F3F0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Input!$B$5</c15:sqref>
                        </c15:formulaRef>
                      </c:ext>
                    </c:extLst>
                    <c:strCache>
                      <c:ptCount val="1"/>
                      <c:pt idx="0">
                        <c:v>Cash Flow from Operating Activities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Input!$C$5:$N$5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220</c:v>
                      </c:pt>
                      <c:pt idx="1">
                        <c:v>245</c:v>
                      </c:pt>
                      <c:pt idx="2">
                        <c:v>235</c:v>
                      </c:pt>
                      <c:pt idx="3">
                        <c:v>82</c:v>
                      </c:pt>
                      <c:pt idx="4">
                        <c:v>240</c:v>
                      </c:pt>
                      <c:pt idx="5">
                        <c:v>245</c:v>
                      </c:pt>
                      <c:pt idx="6">
                        <c:v>285</c:v>
                      </c:pt>
                      <c:pt idx="7">
                        <c:v>285</c:v>
                      </c:pt>
                      <c:pt idx="8">
                        <c:v>274</c:v>
                      </c:pt>
                      <c:pt idx="9">
                        <c:v>278</c:v>
                      </c:pt>
                      <c:pt idx="10">
                        <c:v>285</c:v>
                      </c:pt>
                      <c:pt idx="11">
                        <c:v>280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4D4-42B4-8D1E-4D97193F3F0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Cash Flow from Investing Activities 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Input!$C$6:$N$6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-100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500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-100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4D4-42B4-8D1E-4D97193F3F0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Cash Flow from Financing Activities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Input!$C$7:$N$7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1380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500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-400</c:v>
                      </c:pt>
                      <c:pt idx="11">
                        <c:v>-120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4D4-42B4-8D1E-4D97193F3F0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Input!$B$8</c15:sqref>
                        </c15:formulaRef>
                      </c:ext>
                    </c:extLst>
                    <c:strCache>
                      <c:ptCount val="1"/>
                      <c:pt idx="0">
                        <c:v>Beginning Cash Balance 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Input!$C$8:$N$8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1500</c:v>
                      </c:pt>
                      <c:pt idx="1">
                        <c:v>3100</c:v>
                      </c:pt>
                      <c:pt idx="2">
                        <c:v>3345</c:v>
                      </c:pt>
                      <c:pt idx="3">
                        <c:v>3480</c:v>
                      </c:pt>
                      <c:pt idx="4">
                        <c:v>3562</c:v>
                      </c:pt>
                      <c:pt idx="5">
                        <c:v>3802</c:v>
                      </c:pt>
                      <c:pt idx="6">
                        <c:v>5047</c:v>
                      </c:pt>
                      <c:pt idx="7">
                        <c:v>5332</c:v>
                      </c:pt>
                      <c:pt idx="8">
                        <c:v>5617</c:v>
                      </c:pt>
                      <c:pt idx="9">
                        <c:v>5891</c:v>
                      </c:pt>
                      <c:pt idx="10">
                        <c:v>6069</c:v>
                      </c:pt>
                      <c:pt idx="11">
                        <c:v>5954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4D4-42B4-8D1E-4D97193F3F0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Input!$B$11</c15:sqref>
                        </c15:formulaRef>
                      </c:ext>
                    </c:extLst>
                    <c:strCache>
                      <c:ptCount val="1"/>
                      <c:pt idx="0">
                        <c:v>Free Cash Flow (FCF)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solidFill>
                      <a:schemeClr val="accent6">
                        <a:lumMod val="75000"/>
                      </a:schemeClr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strCache>
                      <c:ptCount val="12"/>
                      <c:pt idx="0">
                        <c:v>Wk1</c:v>
                      </c:pt>
                      <c:pt idx="1">
                        <c:v>Wk2</c:v>
                      </c:pt>
                      <c:pt idx="2">
                        <c:v>Wk3</c:v>
                      </c:pt>
                      <c:pt idx="3">
                        <c:v>Wk4</c:v>
                      </c:pt>
                      <c:pt idx="4">
                        <c:v>Wk5</c:v>
                      </c:pt>
                      <c:pt idx="5">
                        <c:v>Wk6</c:v>
                      </c:pt>
                      <c:pt idx="6">
                        <c:v>Wk7</c:v>
                      </c:pt>
                      <c:pt idx="7">
                        <c:v>Wk8</c:v>
                      </c:pt>
                      <c:pt idx="8">
                        <c:v>Wk9</c:v>
                      </c:pt>
                      <c:pt idx="9">
                        <c:v>Wk10</c:v>
                      </c:pt>
                      <c:pt idx="10">
                        <c:v>Wk11</c:v>
                      </c:pt>
                      <c:pt idx="11">
                        <c:v>Wk12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Input!$C$11:$N$11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220</c:v>
                      </c:pt>
                      <c:pt idx="1">
                        <c:v>245</c:v>
                      </c:pt>
                      <c:pt idx="2">
                        <c:v>135</c:v>
                      </c:pt>
                      <c:pt idx="3">
                        <c:v>82</c:v>
                      </c:pt>
                      <c:pt idx="4">
                        <c:v>240</c:v>
                      </c:pt>
                      <c:pt idx="5">
                        <c:v>745</c:v>
                      </c:pt>
                      <c:pt idx="6">
                        <c:v>285</c:v>
                      </c:pt>
                      <c:pt idx="7">
                        <c:v>285</c:v>
                      </c:pt>
                      <c:pt idx="8">
                        <c:v>274</c:v>
                      </c:pt>
                      <c:pt idx="9">
                        <c:v>178</c:v>
                      </c:pt>
                      <c:pt idx="10">
                        <c:v>285</c:v>
                      </c:pt>
                      <c:pt idx="11">
                        <c:v>280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4D4-42B4-8D1E-4D97193F3F0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Input!$B$10</c:f>
              <c:strCache>
                <c:ptCount val="1"/>
                <c:pt idx="0">
                  <c:v>Ending Cash Balance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Input!$C$3:$N$3</c:f>
              <c:strCache>
                <c:ptCount val="12"/>
                <c:pt idx="0">
                  <c:v>Wk1</c:v>
                </c:pt>
                <c:pt idx="1">
                  <c:v>Wk2</c:v>
                </c:pt>
                <c:pt idx="2">
                  <c:v>Wk3</c:v>
                </c:pt>
                <c:pt idx="3">
                  <c:v>Wk4</c:v>
                </c:pt>
                <c:pt idx="4">
                  <c:v>Wk5</c:v>
                </c:pt>
                <c:pt idx="5">
                  <c:v>Wk6</c:v>
                </c:pt>
                <c:pt idx="6">
                  <c:v>Wk7</c:v>
                </c:pt>
                <c:pt idx="7">
                  <c:v>Wk8</c:v>
                </c:pt>
                <c:pt idx="8">
                  <c:v>Wk9</c:v>
                </c:pt>
                <c:pt idx="9">
                  <c:v>Wk10</c:v>
                </c:pt>
                <c:pt idx="10">
                  <c:v>Wk11</c:v>
                </c:pt>
                <c:pt idx="11">
                  <c:v>Wk12</c:v>
                </c:pt>
              </c:strCache>
            </c:strRef>
          </c:cat>
          <c:val>
            <c:numRef>
              <c:f>Input!$C$10:$N$10</c:f>
              <c:numCache>
                <c:formatCode>_(* #,##0_);_(* \(#,##0\);_(* "-"??_);_(@_)</c:formatCode>
                <c:ptCount val="12"/>
                <c:pt idx="0">
                  <c:v>3100</c:v>
                </c:pt>
                <c:pt idx="1">
                  <c:v>3345</c:v>
                </c:pt>
                <c:pt idx="2">
                  <c:v>3480</c:v>
                </c:pt>
                <c:pt idx="3">
                  <c:v>3562</c:v>
                </c:pt>
                <c:pt idx="4">
                  <c:v>3802</c:v>
                </c:pt>
                <c:pt idx="5">
                  <c:v>5047</c:v>
                </c:pt>
                <c:pt idx="6">
                  <c:v>5332</c:v>
                </c:pt>
                <c:pt idx="7">
                  <c:v>5617</c:v>
                </c:pt>
                <c:pt idx="8">
                  <c:v>5891</c:v>
                </c:pt>
                <c:pt idx="9">
                  <c:v>6069</c:v>
                </c:pt>
                <c:pt idx="10">
                  <c:v>5954</c:v>
                </c:pt>
                <c:pt idx="11">
                  <c:v>6114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E4D4-42B4-8D1E-4D97193F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75248"/>
        <c:axId val="1272485328"/>
      </c:lineChart>
      <c:catAx>
        <c:axId val="14501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Algn val="ctr"/>
        <c:lblOffset val="100"/>
        <c:noMultiLvlLbl val="1"/>
      </c:catAx>
      <c:valAx>
        <c:axId val="14528132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valAx>
        <c:axId val="1272485328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475248"/>
        <c:crosses val="max"/>
        <c:crossBetween val="between"/>
      </c:valAx>
      <c:catAx>
        <c:axId val="127247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248532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Input!$B$10</c:f>
              <c:strCache>
                <c:ptCount val="1"/>
                <c:pt idx="0">
                  <c:v>Ending Cash 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Input!$P$3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Input!$P$10</c:f>
              <c:numCache>
                <c:formatCode>_(* #,##0_);_(* \(#,##0\);_(* "-"??_);_(@_)</c:formatCode>
                <c:ptCount val="1"/>
                <c:pt idx="0">
                  <c:v>6114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2-4158-8A37-688F49AFF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Net Income/Loss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Input!$P$4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1894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3C2-4158-8A37-688F49AFFE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Input!$B$5</c15:sqref>
                        </c15:formulaRef>
                      </c:ext>
                    </c:extLst>
                    <c:strCache>
                      <c:ptCount val="1"/>
                      <c:pt idx="0">
                        <c:v>Cash Flow from Operating Activities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2954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3C2-4158-8A37-688F49AFFE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Cash Flow from Investing Activities 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3C2-4158-8A37-688F49AFFE1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Input!$B$9</c15:sqref>
                        </c15:formulaRef>
                      </c:ext>
                    </c:extLst>
                    <c:strCache>
                      <c:ptCount val="1"/>
                      <c:pt idx="0">
                        <c:v>Change in Cash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4614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3C2-4158-8A37-688F49AFFE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Cash Flow from Financing Activities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1360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3C2-4158-8A37-688F49AFFE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Input!$B$8</c15:sqref>
                        </c15:formulaRef>
                      </c:ext>
                    </c:extLst>
                    <c:strCache>
                      <c:ptCount val="1"/>
                      <c:pt idx="0">
                        <c:v>Beginning Cash Balance 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1500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3C2-4158-8A37-688F49AFFE1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Input!$B$11</c15:sqref>
                        </c15:formulaRef>
                      </c:ext>
                    </c:extLst>
                    <c:strCache>
                      <c:ptCount val="1"/>
                      <c:pt idx="0">
                        <c:v>Free Cash Flow (FCF)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Input!$P$3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Input!$P$11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"/>
                      <c:pt idx="0">
                        <c:v>3254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3C2-4158-8A37-688F49AFFE1D}"/>
                  </c:ext>
                </c:extLst>
              </c15:ser>
            </c15:filteredBarSeries>
          </c:ext>
        </c:extLst>
      </c:barChart>
      <c:catAx>
        <c:axId val="14501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Algn val="ctr"/>
        <c:lblOffset val="100"/>
        <c:noMultiLvlLbl val="0"/>
      </c:catAx>
      <c:valAx>
        <c:axId val="14528132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chart" Target="../charts/chart4.xml"/><Relationship Id="rId3" Type="http://schemas.openxmlformats.org/officeDocument/2006/relationships/image" Target="../media/image2.svg"/><Relationship Id="rId7" Type="http://schemas.openxmlformats.org/officeDocument/2006/relationships/hyperlink" Target="#'P&amp;L'!A1"/><Relationship Id="rId12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hyperlink" Target="mailto:ylvi@beyr-consulting.com?subject=Hi" TargetMode="External"/><Relationship Id="rId6" Type="http://schemas.openxmlformats.org/officeDocument/2006/relationships/image" Target="../media/image4.svg"/><Relationship Id="rId11" Type="http://schemas.openxmlformats.org/officeDocument/2006/relationships/chart" Target="../charts/chart2.xml"/><Relationship Id="rId5" Type="http://schemas.openxmlformats.org/officeDocument/2006/relationships/image" Target="../media/image3.png"/><Relationship Id="rId10" Type="http://schemas.openxmlformats.org/officeDocument/2006/relationships/chart" Target="../charts/chart1.xml"/><Relationship Id="rId4" Type="http://schemas.openxmlformats.org/officeDocument/2006/relationships/hyperlink" Target="http://www.beyr-consulting.com" TargetMode="External"/><Relationship Id="rId9" Type="http://schemas.openxmlformats.org/officeDocument/2006/relationships/image" Target="../media/image6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svg"/><Relationship Id="rId7" Type="http://schemas.openxmlformats.org/officeDocument/2006/relationships/hyperlink" Target="#Dashboard!A1"/><Relationship Id="rId2" Type="http://schemas.openxmlformats.org/officeDocument/2006/relationships/image" Target="../media/image1.png"/><Relationship Id="rId1" Type="http://schemas.openxmlformats.org/officeDocument/2006/relationships/hyperlink" Target="mailto:ylvi@beyr-consulting.com?subject=Hi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://www.beyr-consulting.com" TargetMode="External"/><Relationship Id="rId9" Type="http://schemas.openxmlformats.org/officeDocument/2006/relationships/image" Target="../media/image6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svg"/><Relationship Id="rId7" Type="http://schemas.openxmlformats.org/officeDocument/2006/relationships/hyperlink" Target="#Dashboard!A1"/><Relationship Id="rId2" Type="http://schemas.openxmlformats.org/officeDocument/2006/relationships/image" Target="../media/image1.png"/><Relationship Id="rId1" Type="http://schemas.openxmlformats.org/officeDocument/2006/relationships/hyperlink" Target="mailto:ylvi@beyr-consulting.com?subject=Hi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://www.beyr-consulting.com" TargetMode="External"/><Relationship Id="rId9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146091</xdr:colOff>
      <xdr:row>7</xdr:row>
      <xdr:rowOff>48571</xdr:rowOff>
    </xdr:from>
    <xdr:to>
      <xdr:col>19</xdr:col>
      <xdr:colOff>433353</xdr:colOff>
      <xdr:row>12</xdr:row>
      <xdr:rowOff>105721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BD11DC92-DCA1-111D-2599-28514544BBB4}"/>
            </a:ext>
          </a:extLst>
        </xdr:cNvPr>
        <xdr:cNvSpPr/>
      </xdr:nvSpPr>
      <xdr:spPr>
        <a:xfrm>
          <a:off x="8420935" y="1644009"/>
          <a:ext cx="3323356" cy="10096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accent1">
                  <a:lumMod val="75000"/>
                </a:schemeClr>
              </a:solidFill>
            </a:rPr>
            <a:t>Ending Cash</a:t>
          </a:r>
          <a:r>
            <a:rPr lang="en-US" sz="2000" b="1" baseline="0">
              <a:solidFill>
                <a:schemeClr val="accent1">
                  <a:lumMod val="75000"/>
                </a:schemeClr>
              </a:solidFill>
            </a:rPr>
            <a:t> Balance</a:t>
          </a:r>
          <a:r>
            <a:rPr lang="en-US" sz="2000" b="1">
              <a:solidFill>
                <a:schemeClr val="accent1">
                  <a:lumMod val="75000"/>
                </a:schemeClr>
              </a:solidFill>
            </a:rPr>
            <a:t>: 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8</xdr:col>
      <xdr:colOff>590211</xdr:colOff>
      <xdr:row>0</xdr:row>
      <xdr:rowOff>65316</xdr:rowOff>
    </xdr:from>
    <xdr:to>
      <xdr:col>9</xdr:col>
      <xdr:colOff>492580</xdr:colOff>
      <xdr:row>1</xdr:row>
      <xdr:rowOff>122466</xdr:rowOff>
    </xdr:to>
    <xdr:pic>
      <xdr:nvPicPr>
        <xdr:cNvPr id="2" name="Graphic 1" descr="Envelop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05625-2760-452D-B8A9-B22E9C5E2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876461" y="65316"/>
          <a:ext cx="514690" cy="519793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0</xdr:rowOff>
    </xdr:from>
    <xdr:to>
      <xdr:col>8</xdr:col>
      <xdr:colOff>371475</xdr:colOff>
      <xdr:row>1</xdr:row>
      <xdr:rowOff>152400</xdr:rowOff>
    </xdr:to>
    <xdr:pic>
      <xdr:nvPicPr>
        <xdr:cNvPr id="3" name="Graphic 2" descr="Internet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CA2F11-9932-42C8-A4FF-F8E4DAC0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02554" y="0"/>
          <a:ext cx="555171" cy="615043"/>
        </a:xfrm>
        <a:prstGeom prst="rect">
          <a:avLst/>
        </a:prstGeom>
      </xdr:spPr>
    </xdr:pic>
    <xdr:clientData/>
  </xdr:twoCellAnchor>
  <xdr:twoCellAnchor editAs="oneCell">
    <xdr:from>
      <xdr:col>10</xdr:col>
      <xdr:colOff>16670</xdr:colOff>
      <xdr:row>0</xdr:row>
      <xdr:rowOff>76200</xdr:rowOff>
    </xdr:from>
    <xdr:to>
      <xdr:col>10</xdr:col>
      <xdr:colOff>564697</xdr:colOff>
      <xdr:row>1</xdr:row>
      <xdr:rowOff>76200</xdr:rowOff>
    </xdr:to>
    <xdr:pic>
      <xdr:nvPicPr>
        <xdr:cNvPr id="4" name="Graphic 3" descr="Bar graph with upward trend with solid fi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3B64A2-9C5F-405D-8B4A-960E2C54E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527563" y="76200"/>
          <a:ext cx="548027" cy="462643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</xdr:row>
      <xdr:rowOff>161924</xdr:rowOff>
    </xdr:from>
    <xdr:to>
      <xdr:col>19</xdr:col>
      <xdr:colOff>428625</xdr:colOff>
      <xdr:row>6</xdr:row>
      <xdr:rowOff>76199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51EBD87-004C-58AD-4B9D-D41F1A1B8583}"/>
            </a:ext>
          </a:extLst>
        </xdr:cNvPr>
        <xdr:cNvSpPr/>
      </xdr:nvSpPr>
      <xdr:spPr>
        <a:xfrm>
          <a:off x="523875" y="804862"/>
          <a:ext cx="11215688" cy="6762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chemeClr val="accent1">
                  <a:lumMod val="75000"/>
                </a:schemeClr>
              </a:solidFill>
            </a:rPr>
            <a:t>Free Cash Flow</a:t>
          </a:r>
          <a:r>
            <a:rPr lang="en-US" sz="2800" b="1" baseline="0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n-US" sz="2800" b="1">
              <a:solidFill>
                <a:schemeClr val="accent1">
                  <a:lumMod val="75000"/>
                </a:schemeClr>
              </a:solidFill>
            </a:rPr>
            <a:t>Dashboard for FY-2023</a:t>
          </a:r>
        </a:p>
      </xdr:txBody>
    </xdr:sp>
    <xdr:clientData/>
  </xdr:twoCellAnchor>
  <xdr:twoCellAnchor>
    <xdr:from>
      <xdr:col>1</xdr:col>
      <xdr:colOff>139702</xdr:colOff>
      <xdr:row>7</xdr:row>
      <xdr:rowOff>50309</xdr:rowOff>
    </xdr:from>
    <xdr:to>
      <xdr:col>6</xdr:col>
      <xdr:colOff>425452</xdr:colOff>
      <xdr:row>12</xdr:row>
      <xdr:rowOff>116984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AC8CC76E-62E3-4BED-B7B0-7DEFF957D322}"/>
            </a:ext>
          </a:extLst>
        </xdr:cNvPr>
        <xdr:cNvSpPr/>
      </xdr:nvSpPr>
      <xdr:spPr>
        <a:xfrm>
          <a:off x="520702" y="1645747"/>
          <a:ext cx="3321844" cy="10191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Beginning</a:t>
          </a:r>
          <a:r>
            <a:rPr lang="en-US" sz="1800" b="1" baseline="0">
              <a:solidFill>
                <a:schemeClr val="accent1">
                  <a:lumMod val="75000"/>
                </a:schemeClr>
              </a:solidFill>
            </a:rPr>
            <a:t> Cash Balance</a:t>
          </a:r>
          <a:r>
            <a:rPr lang="en-US" sz="1800" b="1">
              <a:solidFill>
                <a:schemeClr val="accent1">
                  <a:lumMod val="75000"/>
                </a:schemeClr>
              </a:solidFill>
            </a:rPr>
            <a:t>: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432027</xdr:colOff>
      <xdr:row>7</xdr:row>
      <xdr:rowOff>86066</xdr:rowOff>
    </xdr:from>
    <xdr:to>
      <xdr:col>13</xdr:col>
      <xdr:colOff>105456</xdr:colOff>
      <xdr:row>12</xdr:row>
      <xdr:rowOff>143216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7803E8A3-EDDE-4E65-BA9A-F9A459419E5B}"/>
            </a:ext>
          </a:extLst>
        </xdr:cNvPr>
        <xdr:cNvSpPr/>
      </xdr:nvSpPr>
      <xdr:spPr>
        <a:xfrm>
          <a:off x="4456340" y="1681504"/>
          <a:ext cx="3316741" cy="10096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accent1">
                  <a:lumMod val="75000"/>
                </a:schemeClr>
              </a:solidFill>
            </a:rPr>
            <a:t>Change in Cash: 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95250</xdr:colOff>
      <xdr:row>14</xdr:row>
      <xdr:rowOff>133349</xdr:rowOff>
    </xdr:from>
    <xdr:to>
      <xdr:col>12</xdr:col>
      <xdr:colOff>314325</xdr:colOff>
      <xdr:row>32</xdr:row>
      <xdr:rowOff>104774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C7BC5354-FA10-423C-B9A4-2F0B1D3B8DDB}"/>
            </a:ext>
          </a:extLst>
        </xdr:cNvPr>
        <xdr:cNvSpPr/>
      </xdr:nvSpPr>
      <xdr:spPr>
        <a:xfrm>
          <a:off x="95250" y="3448049"/>
          <a:ext cx="6924675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Free Cash Flow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8316</xdr:colOff>
      <xdr:row>14</xdr:row>
      <xdr:rowOff>109159</xdr:rowOff>
    </xdr:from>
    <xdr:to>
      <xdr:col>19</xdr:col>
      <xdr:colOff>496132</xdr:colOff>
      <xdr:row>32</xdr:row>
      <xdr:rowOff>80584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DFF0D806-A0AB-4398-B994-75DFEDC93FA7}"/>
            </a:ext>
          </a:extLst>
        </xdr:cNvPr>
        <xdr:cNvSpPr/>
      </xdr:nvSpPr>
      <xdr:spPr>
        <a:xfrm>
          <a:off x="7675941" y="3038097"/>
          <a:ext cx="4131129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Free Cash Flow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87086</xdr:colOff>
      <xdr:row>8</xdr:row>
      <xdr:rowOff>173151</xdr:rowOff>
    </xdr:from>
    <xdr:to>
      <xdr:col>6</xdr:col>
      <xdr:colOff>268061</xdr:colOff>
      <xdr:row>11</xdr:row>
      <xdr:rowOff>49326</xdr:rowOff>
    </xdr:to>
    <xdr:sp macro="" textlink="CF!F37">
      <xdr:nvSpPr>
        <xdr:cNvPr id="11" name="TextBox 10">
          <a:extLst>
            <a:ext uri="{FF2B5EF4-FFF2-40B4-BE49-F238E27FC236}">
              <a16:creationId xmlns:a16="http://schemas.microsoft.com/office/drawing/2014/main" id="{DA14FFBF-3538-15B8-8B82-9D640BDC204A}"/>
            </a:ext>
          </a:extLst>
        </xdr:cNvPr>
        <xdr:cNvSpPr txBox="1"/>
      </xdr:nvSpPr>
      <xdr:spPr>
        <a:xfrm>
          <a:off x="1682524" y="1959089"/>
          <a:ext cx="2002631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4488651-F160-454C-B120-8C06BBA83300}" type="TxLink">
            <a:rPr lang="en-US" sz="2400" b="1" i="0" u="none" strike="noStrike">
              <a:solidFill>
                <a:schemeClr val="accent1">
                  <a:lumMod val="75000"/>
                </a:schemeClr>
              </a:solidFill>
              <a:latin typeface="Calibri"/>
              <a:cs typeface="Calibri"/>
            </a:rPr>
            <a:pPr/>
            <a:t>1,500 </a:t>
          </a:fld>
          <a:endParaRPr lang="en-US" sz="5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522514</xdr:colOff>
      <xdr:row>9</xdr:row>
      <xdr:rowOff>10886</xdr:rowOff>
    </xdr:from>
    <xdr:to>
      <xdr:col>13</xdr:col>
      <xdr:colOff>91168</xdr:colOff>
      <xdr:row>11</xdr:row>
      <xdr:rowOff>77561</xdr:rowOff>
    </xdr:to>
    <xdr:sp macro="" textlink="CF!S39">
      <xdr:nvSpPr>
        <xdr:cNvPr id="12" name="TextBox 11">
          <a:extLst>
            <a:ext uri="{FF2B5EF4-FFF2-40B4-BE49-F238E27FC236}">
              <a16:creationId xmlns:a16="http://schemas.microsoft.com/office/drawing/2014/main" id="{6F560A83-8BF3-BA78-5DBA-84756CE52455}"/>
            </a:ext>
          </a:extLst>
        </xdr:cNvPr>
        <xdr:cNvSpPr txBox="1"/>
      </xdr:nvSpPr>
      <xdr:spPr>
        <a:xfrm>
          <a:off x="5761264" y="1987324"/>
          <a:ext cx="1997529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A3F3AA-0BBF-45A2-ACCE-055A0E9B2B70}" type="TxLink">
            <a:rPr lang="en-US" sz="2400" b="1" i="0" u="none" strike="noStrike">
              <a:solidFill>
                <a:schemeClr val="accent1">
                  <a:lumMod val="75000"/>
                </a:schemeClr>
              </a:solidFill>
              <a:latin typeface="Calibri"/>
              <a:cs typeface="Calibri"/>
            </a:rPr>
            <a:pPr/>
            <a:t>4,614 </a:t>
          </a:fld>
          <a:endParaRPr lang="en-US" sz="115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16</xdr:col>
      <xdr:colOff>191861</xdr:colOff>
      <xdr:row>9</xdr:row>
      <xdr:rowOff>12247</xdr:rowOff>
    </xdr:from>
    <xdr:to>
      <xdr:col>19</xdr:col>
      <xdr:colOff>372835</xdr:colOff>
      <xdr:row>11</xdr:row>
      <xdr:rowOff>78922</xdr:rowOff>
    </xdr:to>
    <xdr:sp macro="" textlink="CF!S41">
      <xdr:nvSpPr>
        <xdr:cNvPr id="13" name="TextBox 12">
          <a:extLst>
            <a:ext uri="{FF2B5EF4-FFF2-40B4-BE49-F238E27FC236}">
              <a16:creationId xmlns:a16="http://schemas.microsoft.com/office/drawing/2014/main" id="{FDA39B3D-B85E-221F-06B1-42D475873B1B}"/>
            </a:ext>
          </a:extLst>
        </xdr:cNvPr>
        <xdr:cNvSpPr txBox="1"/>
      </xdr:nvSpPr>
      <xdr:spPr>
        <a:xfrm>
          <a:off x="9376682" y="1998890"/>
          <a:ext cx="2017939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7ED4A4B-3A0B-446F-A4D3-988B2BEBDA15}" type="TxLink">
            <a:rPr lang="en-US" sz="2400" b="1" i="0" u="none" strike="noStrike">
              <a:solidFill>
                <a:schemeClr val="accent1">
                  <a:lumMod val="75000"/>
                </a:schemeClr>
              </a:solidFill>
              <a:latin typeface="Calibri"/>
              <a:cs typeface="Calibri"/>
            </a:rPr>
            <a:pPr/>
            <a:t>6,114 </a:t>
          </a:fld>
          <a:endParaRPr lang="en-US" sz="115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114300</xdr:colOff>
      <xdr:row>17</xdr:row>
      <xdr:rowOff>76200</xdr:rowOff>
    </xdr:from>
    <xdr:to>
      <xdr:col>11</xdr:col>
      <xdr:colOff>590550</xdr:colOff>
      <xdr:row>31</xdr:row>
      <xdr:rowOff>152399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6A9E9D6-F451-4C92-847D-A96A3D152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378622</xdr:colOff>
      <xdr:row>17</xdr:row>
      <xdr:rowOff>92529</xdr:rowOff>
    </xdr:from>
    <xdr:to>
      <xdr:col>19</xdr:col>
      <xdr:colOff>233024</xdr:colOff>
      <xdr:row>31</xdr:row>
      <xdr:rowOff>92529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F759993-D2FB-48FC-A5B6-BEEF0586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119063</xdr:colOff>
      <xdr:row>34</xdr:row>
      <xdr:rowOff>59532</xdr:rowOff>
    </xdr:from>
    <xdr:to>
      <xdr:col>12</xdr:col>
      <xdr:colOff>338138</xdr:colOff>
      <xdr:row>52</xdr:row>
      <xdr:rowOff>30957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24295604-80FC-4BC1-8B57-69EBC7DF1365}"/>
            </a:ext>
          </a:extLst>
        </xdr:cNvPr>
        <xdr:cNvSpPr/>
      </xdr:nvSpPr>
      <xdr:spPr>
        <a:xfrm>
          <a:off x="119063" y="6798470"/>
          <a:ext cx="6898481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Ending Cash</a:t>
          </a:r>
          <a:r>
            <a:rPr lang="en-US" sz="1800" b="1" baseline="0">
              <a:solidFill>
                <a:schemeClr val="accent1">
                  <a:lumMod val="75000"/>
                </a:schemeClr>
              </a:solidFill>
            </a:rPr>
            <a:t> Balance</a:t>
          </a:r>
          <a:endParaRPr lang="en-US" sz="1800" b="1">
            <a:solidFill>
              <a:schemeClr val="accent1">
                <a:lumMod val="75000"/>
              </a:schemeClr>
            </a:solidFill>
          </a:endParaRP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13987</xdr:colOff>
      <xdr:row>34</xdr:row>
      <xdr:rowOff>18521</xdr:rowOff>
    </xdr:from>
    <xdr:to>
      <xdr:col>19</xdr:col>
      <xdr:colOff>481734</xdr:colOff>
      <xdr:row>51</xdr:row>
      <xdr:rowOff>180446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1A1B0B91-B6DA-4CA0-863E-CE34EF3A4A45}"/>
            </a:ext>
          </a:extLst>
        </xdr:cNvPr>
        <xdr:cNvSpPr/>
      </xdr:nvSpPr>
      <xdr:spPr>
        <a:xfrm>
          <a:off x="7681612" y="6757459"/>
          <a:ext cx="4111060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Ending Cash Balance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369094</xdr:colOff>
      <xdr:row>37</xdr:row>
      <xdr:rowOff>11906</xdr:rowOff>
    </xdr:from>
    <xdr:to>
      <xdr:col>12</xdr:col>
      <xdr:colOff>214313</xdr:colOff>
      <xdr:row>51</xdr:row>
      <xdr:rowOff>-1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4714FDC-FA13-44D7-B01C-2FDE08804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229058</xdr:colOff>
      <xdr:row>37</xdr:row>
      <xdr:rowOff>35341</xdr:rowOff>
    </xdr:from>
    <xdr:to>
      <xdr:col>19</xdr:col>
      <xdr:colOff>276681</xdr:colOff>
      <xdr:row>50</xdr:row>
      <xdr:rowOff>190121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9CC435E-2F1F-4E76-A89A-3EFB54655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156107</xdr:colOff>
      <xdr:row>54</xdr:row>
      <xdr:rowOff>30428</xdr:rowOff>
    </xdr:from>
    <xdr:to>
      <xdr:col>19</xdr:col>
      <xdr:colOff>438455</xdr:colOff>
      <xdr:row>69</xdr:row>
      <xdr:rowOff>30427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AE8B320F-C9AB-4CCD-852B-09B5E9CBBB6F}"/>
            </a:ext>
          </a:extLst>
        </xdr:cNvPr>
        <xdr:cNvSpPr/>
      </xdr:nvSpPr>
      <xdr:spPr>
        <a:xfrm>
          <a:off x="537107" y="10582011"/>
          <a:ext cx="11331348" cy="2857499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u="sng">
              <a:solidFill>
                <a:schemeClr val="accent1">
                  <a:lumMod val="75000"/>
                </a:schemeClr>
              </a:solidFill>
            </a:rPr>
            <a:t>Key Highlights:</a:t>
          </a:r>
        </a:p>
        <a:p>
          <a:pPr algn="l"/>
          <a:endParaRPr lang="en-US" sz="16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9526</xdr:rowOff>
    </xdr:from>
    <xdr:to>
      <xdr:col>8</xdr:col>
      <xdr:colOff>321468</xdr:colOff>
      <xdr:row>1</xdr:row>
      <xdr:rowOff>142875</xdr:rowOff>
    </xdr:to>
    <xdr:pic>
      <xdr:nvPicPr>
        <xdr:cNvPr id="2" name="Graphic 1" descr="Envelop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F2935-51BE-4BF2-BA7B-A496B6D0A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93431" y="9526"/>
          <a:ext cx="728662" cy="526255"/>
        </a:xfrm>
        <a:prstGeom prst="rect">
          <a:avLst/>
        </a:prstGeom>
      </xdr:spPr>
    </xdr:pic>
    <xdr:clientData/>
  </xdr:twoCellAnchor>
  <xdr:twoCellAnchor editAs="oneCell">
    <xdr:from>
      <xdr:col>6</xdr:col>
      <xdr:colOff>192882</xdr:colOff>
      <xdr:row>0</xdr:row>
      <xdr:rowOff>0</xdr:rowOff>
    </xdr:from>
    <xdr:to>
      <xdr:col>7</xdr:col>
      <xdr:colOff>154783</xdr:colOff>
      <xdr:row>1</xdr:row>
      <xdr:rowOff>161923</xdr:rowOff>
    </xdr:to>
    <xdr:pic>
      <xdr:nvPicPr>
        <xdr:cNvPr id="3" name="Graphic 2" descr="Internet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CE2CE7-3777-4A0F-9BCF-824BC7DF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788570" y="0"/>
          <a:ext cx="664369" cy="554829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0</xdr:row>
      <xdr:rowOff>58178</xdr:rowOff>
    </xdr:from>
    <xdr:to>
      <xdr:col>9</xdr:col>
      <xdr:colOff>352424</xdr:colOff>
      <xdr:row>1</xdr:row>
      <xdr:rowOff>114301</xdr:rowOff>
    </xdr:to>
    <xdr:pic>
      <xdr:nvPicPr>
        <xdr:cNvPr id="4" name="Graphic 3" descr="Bar graph with upward trend with solid fi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5EC06E-D419-4835-9F25-6E0DBE98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53050" y="58178"/>
          <a:ext cx="702468" cy="449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35718</xdr:rowOff>
    </xdr:from>
    <xdr:to>
      <xdr:col>7</xdr:col>
      <xdr:colOff>476250</xdr:colOff>
      <xdr:row>1</xdr:row>
      <xdr:rowOff>166686</xdr:rowOff>
    </xdr:to>
    <xdr:pic>
      <xdr:nvPicPr>
        <xdr:cNvPr id="9" name="Graphic 8" descr="Envelop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2DFA96-A31A-4D13-C8E2-EA52F070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607719" y="35718"/>
          <a:ext cx="595312" cy="595312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0</xdr:row>
      <xdr:rowOff>0</xdr:rowOff>
    </xdr:from>
    <xdr:to>
      <xdr:col>6</xdr:col>
      <xdr:colOff>309561</xdr:colOff>
      <xdr:row>1</xdr:row>
      <xdr:rowOff>202406</xdr:rowOff>
    </xdr:to>
    <xdr:pic>
      <xdr:nvPicPr>
        <xdr:cNvPr id="15" name="Graphic 14" descr="Internet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4034F8-D95B-47EC-2B4F-35FA43153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726656" y="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35720</xdr:rowOff>
    </xdr:from>
    <xdr:to>
      <xdr:col>9</xdr:col>
      <xdr:colOff>95252</xdr:colOff>
      <xdr:row>1</xdr:row>
      <xdr:rowOff>178106</xdr:rowOff>
    </xdr:to>
    <xdr:pic>
      <xdr:nvPicPr>
        <xdr:cNvPr id="17" name="Graphic 16" descr="Bar graph with upward trend with solid fi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7E53AB-4AF9-9C1A-D19C-701AD509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69719" y="35720"/>
          <a:ext cx="738188" cy="6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yr-consul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yr-consulting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869A-7A1D-43B4-B8DB-6C1CC22F3E67}">
  <sheetPr>
    <pageSetUpPr fitToPage="1"/>
  </sheetPr>
  <dimension ref="B1:T71"/>
  <sheetViews>
    <sheetView showGridLines="0" zoomScaleNormal="100" workbookViewId="0">
      <selection activeCell="V28" sqref="V28"/>
    </sheetView>
  </sheetViews>
  <sheetFormatPr defaultRowHeight="15" x14ac:dyDescent="0.25"/>
  <cols>
    <col min="1" max="1" width="5.7109375" customWidth="1"/>
  </cols>
  <sheetData>
    <row r="1" spans="2:20" ht="36" x14ac:dyDescent="0.55000000000000004">
      <c r="B1" s="16" t="s">
        <v>4</v>
      </c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1" t="s">
        <v>5</v>
      </c>
      <c r="R1" s="18"/>
      <c r="S1" s="18"/>
      <c r="T1" s="19"/>
    </row>
    <row r="2" spans="2:20" x14ac:dyDescent="0.25">
      <c r="B2" s="20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1"/>
    </row>
    <row r="3" spans="2:20" x14ac:dyDescent="0.25">
      <c r="B3" s="2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23"/>
    </row>
    <row r="4" spans="2:20" x14ac:dyDescent="0.25">
      <c r="B4" s="2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3"/>
    </row>
    <row r="5" spans="2:20" x14ac:dyDescent="0.25">
      <c r="B5" s="2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23"/>
    </row>
    <row r="6" spans="2:20" x14ac:dyDescent="0.25">
      <c r="B6" s="2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23"/>
    </row>
    <row r="7" spans="2:20" x14ac:dyDescent="0.25">
      <c r="B7" s="2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23"/>
    </row>
    <row r="8" spans="2:20" x14ac:dyDescent="0.25">
      <c r="B8" s="2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23"/>
    </row>
    <row r="9" spans="2:20" x14ac:dyDescent="0.25">
      <c r="B9" s="2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3"/>
    </row>
    <row r="10" spans="2:20" x14ac:dyDescent="0.25">
      <c r="B10" s="2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3"/>
    </row>
    <row r="11" spans="2:20" x14ac:dyDescent="0.25">
      <c r="B11" s="2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3"/>
    </row>
    <row r="12" spans="2:20" x14ac:dyDescent="0.25">
      <c r="B12" s="2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23"/>
    </row>
    <row r="13" spans="2:20" x14ac:dyDescent="0.25">
      <c r="B13" s="2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23"/>
    </row>
    <row r="14" spans="2:20" x14ac:dyDescent="0.25">
      <c r="B14" s="2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23"/>
    </row>
    <row r="15" spans="2:20" x14ac:dyDescent="0.25">
      <c r="B15" s="2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3"/>
    </row>
    <row r="16" spans="2:20" x14ac:dyDescent="0.25">
      <c r="B16" s="2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3"/>
    </row>
    <row r="17" spans="2:20" x14ac:dyDescent="0.25">
      <c r="B17" s="2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23"/>
    </row>
    <row r="18" spans="2:20" x14ac:dyDescent="0.25">
      <c r="B18" s="2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23"/>
    </row>
    <row r="19" spans="2:20" x14ac:dyDescent="0.25">
      <c r="B19" s="2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23"/>
    </row>
    <row r="20" spans="2:20" x14ac:dyDescent="0.25">
      <c r="B20" s="2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23"/>
    </row>
    <row r="21" spans="2:20" x14ac:dyDescent="0.25">
      <c r="B21" s="2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23"/>
    </row>
    <row r="22" spans="2:20" x14ac:dyDescent="0.25">
      <c r="B22" s="2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3"/>
    </row>
    <row r="23" spans="2:20" x14ac:dyDescent="0.25">
      <c r="B23" s="2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23"/>
    </row>
    <row r="24" spans="2:20" x14ac:dyDescent="0.25">
      <c r="B24" s="2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23"/>
    </row>
    <row r="25" spans="2:20" x14ac:dyDescent="0.25">
      <c r="B25" s="2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23"/>
    </row>
    <row r="26" spans="2:20" x14ac:dyDescent="0.25">
      <c r="B26" s="2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23"/>
    </row>
    <row r="27" spans="2:20" x14ac:dyDescent="0.25">
      <c r="B27" s="2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23"/>
    </row>
    <row r="28" spans="2:20" x14ac:dyDescent="0.25">
      <c r="B28" s="2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23"/>
    </row>
    <row r="29" spans="2:20" x14ac:dyDescent="0.25"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23"/>
    </row>
    <row r="30" spans="2:20" x14ac:dyDescent="0.25">
      <c r="B30" s="2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3"/>
    </row>
    <row r="31" spans="2:20" x14ac:dyDescent="0.25">
      <c r="B31" s="2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23"/>
    </row>
    <row r="32" spans="2:20" x14ac:dyDescent="0.25">
      <c r="B32" s="2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23"/>
    </row>
    <row r="33" spans="2:20" x14ac:dyDescent="0.25">
      <c r="B33" s="2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23"/>
    </row>
    <row r="34" spans="2:20" x14ac:dyDescent="0.25">
      <c r="B34" s="2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3"/>
    </row>
    <row r="35" spans="2:20" x14ac:dyDescent="0.25">
      <c r="B35" s="2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23"/>
    </row>
    <row r="36" spans="2:20" x14ac:dyDescent="0.25">
      <c r="B36" s="2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23"/>
    </row>
    <row r="37" spans="2:20" x14ac:dyDescent="0.25">
      <c r="B37" s="2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23"/>
    </row>
    <row r="38" spans="2:20" x14ac:dyDescent="0.25">
      <c r="B38" s="2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3"/>
    </row>
    <row r="39" spans="2:20" x14ac:dyDescent="0.25">
      <c r="B39" s="2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23"/>
    </row>
    <row r="40" spans="2:20" x14ac:dyDescent="0.25">
      <c r="B40" s="2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23"/>
    </row>
    <row r="41" spans="2:20" x14ac:dyDescent="0.25">
      <c r="B41" s="2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23"/>
    </row>
    <row r="42" spans="2:20" x14ac:dyDescent="0.25">
      <c r="B42" s="2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23"/>
    </row>
    <row r="43" spans="2:20" x14ac:dyDescent="0.25">
      <c r="B43" s="2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23"/>
    </row>
    <row r="44" spans="2:20" x14ac:dyDescent="0.25">
      <c r="B44" s="2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3"/>
    </row>
    <row r="45" spans="2:20" x14ac:dyDescent="0.25">
      <c r="B45" s="2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23"/>
    </row>
    <row r="46" spans="2:20" x14ac:dyDescent="0.25">
      <c r="B46" s="2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23"/>
    </row>
    <row r="47" spans="2:20" x14ac:dyDescent="0.25">
      <c r="B47" s="2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23"/>
    </row>
    <row r="48" spans="2:20" x14ac:dyDescent="0.25">
      <c r="B48" s="2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23"/>
    </row>
    <row r="49" spans="2:20" x14ac:dyDescent="0.25">
      <c r="B49" s="2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23"/>
    </row>
    <row r="50" spans="2:20" x14ac:dyDescent="0.25">
      <c r="B50" s="2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23"/>
    </row>
    <row r="51" spans="2:20" x14ac:dyDescent="0.25">
      <c r="B51" s="2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23"/>
    </row>
    <row r="52" spans="2:20" x14ac:dyDescent="0.25">
      <c r="B52" s="2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23"/>
    </row>
    <row r="53" spans="2:20" x14ac:dyDescent="0.25">
      <c r="B53" s="2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23"/>
    </row>
    <row r="54" spans="2:20" x14ac:dyDescent="0.25">
      <c r="B54" s="2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23"/>
    </row>
    <row r="55" spans="2:20" x14ac:dyDescent="0.25">
      <c r="B55" s="2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23"/>
    </row>
    <row r="56" spans="2:20" x14ac:dyDescent="0.25">
      <c r="B56" s="2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23"/>
    </row>
    <row r="57" spans="2:20" x14ac:dyDescent="0.25">
      <c r="B57" s="2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23"/>
    </row>
    <row r="58" spans="2:20" x14ac:dyDescent="0.25">
      <c r="B58" s="2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23"/>
    </row>
    <row r="59" spans="2:20" x14ac:dyDescent="0.25">
      <c r="B59" s="22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23"/>
    </row>
    <row r="60" spans="2:20" x14ac:dyDescent="0.25">
      <c r="B60" s="2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23"/>
    </row>
    <row r="61" spans="2:20" x14ac:dyDescent="0.25">
      <c r="B61" s="2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23"/>
    </row>
    <row r="62" spans="2:20" x14ac:dyDescent="0.25">
      <c r="B62" s="2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23"/>
    </row>
    <row r="63" spans="2:20" x14ac:dyDescent="0.25">
      <c r="B63" s="2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23"/>
    </row>
    <row r="64" spans="2:20" x14ac:dyDescent="0.25">
      <c r="B64" s="2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3"/>
    </row>
    <row r="65" spans="2:20" x14ac:dyDescent="0.25">
      <c r="B65" s="2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23"/>
    </row>
    <row r="66" spans="2:20" x14ac:dyDescent="0.25">
      <c r="B66" s="2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23"/>
    </row>
    <row r="67" spans="2:20" x14ac:dyDescent="0.25">
      <c r="B67" s="22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23"/>
    </row>
    <row r="68" spans="2:20" x14ac:dyDescent="0.25">
      <c r="B68" s="2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23"/>
    </row>
    <row r="69" spans="2:20" x14ac:dyDescent="0.25">
      <c r="B69" s="22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23"/>
    </row>
    <row r="70" spans="2:20" x14ac:dyDescent="0.25">
      <c r="B70" s="2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23"/>
    </row>
    <row r="71" spans="2:20" ht="15.75" thickBot="1" x14ac:dyDescent="0.3">
      <c r="B71" s="24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6"/>
    </row>
  </sheetData>
  <hyperlinks>
    <hyperlink ref="Q1" r:id="rId1" xr:uid="{BC2B394B-FE41-4514-AB3C-4CFE2473C3EF}"/>
  </hyperlinks>
  <pageMargins left="0.25" right="0.25" top="0.75" bottom="0.75" header="0.3" footer="0.3"/>
  <pageSetup scale="5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5CFF-6F71-44C6-9365-F5EEA56146D8}">
  <sheetPr>
    <pageSetUpPr fitToPage="1"/>
  </sheetPr>
  <dimension ref="B1:T64"/>
  <sheetViews>
    <sheetView showGridLines="0" tabSelected="1" zoomScale="110" zoomScaleNormal="110" workbookViewId="0">
      <selection activeCell="S8" sqref="S8"/>
    </sheetView>
  </sheetViews>
  <sheetFormatPr defaultRowHeight="15" outlineLevelRow="1" x14ac:dyDescent="0.25"/>
  <cols>
    <col min="1" max="1" width="2.85546875" customWidth="1"/>
    <col min="2" max="2" width="4.7109375" customWidth="1"/>
    <col min="4" max="4" width="35" customWidth="1"/>
    <col min="5" max="5" width="2.140625" customWidth="1"/>
    <col min="6" max="19" width="10.5703125" style="9" customWidth="1"/>
    <col min="20" max="20" width="5.42578125" customWidth="1"/>
  </cols>
  <sheetData>
    <row r="1" spans="2:20" s="10" customFormat="1" ht="30.75" customHeight="1" x14ac:dyDescent="0.5">
      <c r="B1" s="27" t="s">
        <v>4</v>
      </c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1" t="s">
        <v>5</v>
      </c>
      <c r="Q1" s="29"/>
      <c r="R1" s="29"/>
      <c r="S1" s="29"/>
      <c r="T1" s="30"/>
    </row>
    <row r="2" spans="2:20" ht="14.25" customHeight="1" x14ac:dyDescent="0.25">
      <c r="B2" s="20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1"/>
    </row>
    <row r="3" spans="2:20" s="11" customFormat="1" ht="12" outlineLevel="1" x14ac:dyDescent="0.2">
      <c r="B3" s="36"/>
      <c r="C3" s="37"/>
      <c r="D3" s="37" t="s">
        <v>1</v>
      </c>
      <c r="E3" s="37"/>
      <c r="F3" s="77">
        <v>44927</v>
      </c>
      <c r="G3" s="38">
        <f>F3+7</f>
        <v>44934</v>
      </c>
      <c r="H3" s="38">
        <f t="shared" ref="H3:Q3" si="0">G3+7</f>
        <v>44941</v>
      </c>
      <c r="I3" s="38">
        <f t="shared" si="0"/>
        <v>44948</v>
      </c>
      <c r="J3" s="38">
        <f t="shared" si="0"/>
        <v>44955</v>
      </c>
      <c r="K3" s="38">
        <f t="shared" si="0"/>
        <v>44962</v>
      </c>
      <c r="L3" s="38">
        <f t="shared" si="0"/>
        <v>44969</v>
      </c>
      <c r="M3" s="38">
        <f t="shared" si="0"/>
        <v>44976</v>
      </c>
      <c r="N3" s="38">
        <f t="shared" si="0"/>
        <v>44983</v>
      </c>
      <c r="O3" s="38">
        <f t="shared" si="0"/>
        <v>44990</v>
      </c>
      <c r="P3" s="38">
        <f t="shared" si="0"/>
        <v>44997</v>
      </c>
      <c r="Q3" s="38">
        <f t="shared" si="0"/>
        <v>45004</v>
      </c>
      <c r="R3" s="38">
        <f t="shared" ref="R3" si="1">Q3+7</f>
        <v>45011</v>
      </c>
      <c r="S3" s="39"/>
      <c r="T3" s="40"/>
    </row>
    <row r="4" spans="2:20" s="11" customFormat="1" ht="11.25" outlineLevel="1" x14ac:dyDescent="0.2">
      <c r="B4" s="36"/>
      <c r="C4" s="37"/>
      <c r="D4" s="37" t="s">
        <v>2</v>
      </c>
      <c r="E4" s="37"/>
      <c r="F4" s="38">
        <f>F3+7</f>
        <v>44934</v>
      </c>
      <c r="G4" s="38">
        <f t="shared" ref="G4:R4" si="2">G3+7</f>
        <v>44941</v>
      </c>
      <c r="H4" s="38">
        <f t="shared" si="2"/>
        <v>44948</v>
      </c>
      <c r="I4" s="38">
        <f t="shared" si="2"/>
        <v>44955</v>
      </c>
      <c r="J4" s="38">
        <f t="shared" si="2"/>
        <v>44962</v>
      </c>
      <c r="K4" s="38">
        <f t="shared" si="2"/>
        <v>44969</v>
      </c>
      <c r="L4" s="38">
        <f t="shared" si="2"/>
        <v>44976</v>
      </c>
      <c r="M4" s="38">
        <f t="shared" si="2"/>
        <v>44983</v>
      </c>
      <c r="N4" s="38">
        <f t="shared" si="2"/>
        <v>44990</v>
      </c>
      <c r="O4" s="38">
        <f t="shared" si="2"/>
        <v>44997</v>
      </c>
      <c r="P4" s="38">
        <f t="shared" si="2"/>
        <v>45004</v>
      </c>
      <c r="Q4" s="38">
        <f t="shared" si="2"/>
        <v>45011</v>
      </c>
      <c r="R4" s="38">
        <f t="shared" si="2"/>
        <v>45018</v>
      </c>
      <c r="S4" s="39"/>
      <c r="T4" s="40"/>
    </row>
    <row r="5" spans="2:20" s="11" customFormat="1" ht="11.25" outlineLevel="1" x14ac:dyDescent="0.2">
      <c r="B5" s="36"/>
      <c r="C5" s="37"/>
      <c r="D5" s="37" t="s">
        <v>3</v>
      </c>
      <c r="E5" s="37"/>
      <c r="F5" s="39">
        <f>WEEKNUM(F3)</f>
        <v>1</v>
      </c>
      <c r="G5" s="39">
        <f t="shared" ref="G5:R5" si="3">WEEKNUM(G3)</f>
        <v>2</v>
      </c>
      <c r="H5" s="39">
        <f t="shared" si="3"/>
        <v>3</v>
      </c>
      <c r="I5" s="39">
        <f t="shared" si="3"/>
        <v>4</v>
      </c>
      <c r="J5" s="39">
        <f t="shared" si="3"/>
        <v>5</v>
      </c>
      <c r="K5" s="39">
        <f t="shared" si="3"/>
        <v>6</v>
      </c>
      <c r="L5" s="39">
        <f t="shared" si="3"/>
        <v>7</v>
      </c>
      <c r="M5" s="39">
        <f t="shared" si="3"/>
        <v>8</v>
      </c>
      <c r="N5" s="39">
        <f t="shared" si="3"/>
        <v>9</v>
      </c>
      <c r="O5" s="39">
        <f t="shared" si="3"/>
        <v>10</v>
      </c>
      <c r="P5" s="39">
        <f t="shared" si="3"/>
        <v>11</v>
      </c>
      <c r="Q5" s="39">
        <f t="shared" si="3"/>
        <v>12</v>
      </c>
      <c r="R5" s="39">
        <f t="shared" si="3"/>
        <v>13</v>
      </c>
      <c r="S5" s="39"/>
      <c r="T5" s="40"/>
    </row>
    <row r="6" spans="2:20" s="12" customFormat="1" ht="15.75" customHeight="1" outlineLevel="1" x14ac:dyDescent="0.2">
      <c r="B6" s="41"/>
      <c r="C6" s="42"/>
      <c r="D6" s="37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</row>
    <row r="7" spans="2:20" s="12" customFormat="1" ht="15.75" customHeight="1" x14ac:dyDescent="0.2">
      <c r="B7" s="41"/>
      <c r="C7" s="42"/>
      <c r="D7" s="37"/>
      <c r="E7" s="42"/>
      <c r="F7" s="74" t="s">
        <v>32</v>
      </c>
      <c r="G7" s="74" t="s">
        <v>32</v>
      </c>
      <c r="H7" s="74" t="s">
        <v>32</v>
      </c>
      <c r="I7" s="75" t="s">
        <v>33</v>
      </c>
      <c r="J7" s="75" t="s">
        <v>33</v>
      </c>
      <c r="K7" s="75" t="s">
        <v>33</v>
      </c>
      <c r="L7" s="75" t="s">
        <v>33</v>
      </c>
      <c r="M7" s="75" t="s">
        <v>33</v>
      </c>
      <c r="N7" s="75" t="s">
        <v>33</v>
      </c>
      <c r="O7" s="75" t="s">
        <v>33</v>
      </c>
      <c r="P7" s="75" t="s">
        <v>33</v>
      </c>
      <c r="Q7" s="75" t="s">
        <v>33</v>
      </c>
      <c r="R7" s="75" t="s">
        <v>33</v>
      </c>
      <c r="S7" s="44"/>
      <c r="T7" s="45"/>
    </row>
    <row r="8" spans="2:20" s="14" customFormat="1" ht="24" customHeight="1" x14ac:dyDescent="0.25">
      <c r="B8" s="32"/>
      <c r="C8" s="33" t="s">
        <v>0</v>
      </c>
      <c r="D8" s="33"/>
      <c r="E8" s="33"/>
      <c r="F8" s="76" t="s">
        <v>37</v>
      </c>
      <c r="G8" s="76" t="s">
        <v>38</v>
      </c>
      <c r="H8" s="76" t="s">
        <v>39</v>
      </c>
      <c r="I8" s="76" t="s">
        <v>40</v>
      </c>
      <c r="J8" s="76" t="s">
        <v>41</v>
      </c>
      <c r="K8" s="76" t="s">
        <v>42</v>
      </c>
      <c r="L8" s="76" t="s">
        <v>43</v>
      </c>
      <c r="M8" s="76" t="s">
        <v>44</v>
      </c>
      <c r="N8" s="76" t="s">
        <v>45</v>
      </c>
      <c r="O8" s="76" t="s">
        <v>46</v>
      </c>
      <c r="P8" s="76" t="s">
        <v>47</v>
      </c>
      <c r="Q8" s="76" t="s">
        <v>48</v>
      </c>
      <c r="R8" s="76" t="s">
        <v>49</v>
      </c>
      <c r="S8" s="34" t="s">
        <v>36</v>
      </c>
      <c r="T8" s="35"/>
    </row>
    <row r="9" spans="2:20" x14ac:dyDescent="0.25">
      <c r="B9" s="13"/>
      <c r="C9" s="13"/>
      <c r="D9" s="13"/>
      <c r="E9" s="13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13"/>
    </row>
    <row r="10" spans="2:20" ht="15.75" thickBot="1" x14ac:dyDescent="0.3">
      <c r="B10" s="13"/>
      <c r="C10" s="62" t="s">
        <v>6</v>
      </c>
      <c r="D10" s="25"/>
      <c r="E10" s="25"/>
      <c r="F10" s="65">
        <v>120</v>
      </c>
      <c r="G10" s="65">
        <v>145</v>
      </c>
      <c r="H10" s="65">
        <v>135</v>
      </c>
      <c r="I10" s="65">
        <v>112</v>
      </c>
      <c r="J10" s="65">
        <v>165</v>
      </c>
      <c r="K10" s="65">
        <v>155</v>
      </c>
      <c r="L10" s="65">
        <v>160</v>
      </c>
      <c r="M10" s="65">
        <v>170</v>
      </c>
      <c r="N10" s="65">
        <v>174</v>
      </c>
      <c r="O10" s="65">
        <v>178</v>
      </c>
      <c r="P10" s="65">
        <v>185</v>
      </c>
      <c r="Q10" s="65">
        <v>195</v>
      </c>
      <c r="R10" s="65">
        <v>195</v>
      </c>
      <c r="S10" s="65">
        <f>SUM(F10:Q10)</f>
        <v>1894</v>
      </c>
      <c r="T10" s="13"/>
    </row>
    <row r="11" spans="2:20" x14ac:dyDescent="0.25">
      <c r="B11" s="13"/>
      <c r="C11" s="59" t="s">
        <v>31</v>
      </c>
      <c r="D11" s="13"/>
      <c r="E11" s="13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13"/>
    </row>
    <row r="12" spans="2:20" x14ac:dyDescent="0.25">
      <c r="B12" s="13"/>
      <c r="C12" s="58" t="s">
        <v>29</v>
      </c>
      <c r="D12" s="13"/>
      <c r="E12" s="13"/>
      <c r="F12" s="66">
        <v>50</v>
      </c>
      <c r="G12" s="66">
        <v>50</v>
      </c>
      <c r="H12" s="66">
        <v>50</v>
      </c>
      <c r="I12" s="66">
        <v>50</v>
      </c>
      <c r="J12" s="66">
        <v>50</v>
      </c>
      <c r="K12" s="66">
        <v>50</v>
      </c>
      <c r="L12" s="66">
        <v>50</v>
      </c>
      <c r="M12" s="66">
        <v>50</v>
      </c>
      <c r="N12" s="66">
        <v>50</v>
      </c>
      <c r="O12" s="66">
        <v>50</v>
      </c>
      <c r="P12" s="66">
        <v>50</v>
      </c>
      <c r="Q12" s="66">
        <v>50</v>
      </c>
      <c r="R12" s="66">
        <v>50</v>
      </c>
      <c r="S12" s="66">
        <f t="shared" ref="S12:S35" si="4">SUM(F12:Q12)</f>
        <v>600</v>
      </c>
      <c r="T12" s="13"/>
    </row>
    <row r="13" spans="2:20" x14ac:dyDescent="0.25">
      <c r="B13" s="13"/>
      <c r="C13" s="58" t="s">
        <v>7</v>
      </c>
      <c r="D13" s="13"/>
      <c r="E13" s="13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>
        <f t="shared" si="4"/>
        <v>0</v>
      </c>
      <c r="T13" s="13"/>
    </row>
    <row r="14" spans="2:20" x14ac:dyDescent="0.25">
      <c r="B14" s="13"/>
      <c r="C14" s="58" t="s">
        <v>34</v>
      </c>
      <c r="D14" s="13"/>
      <c r="E14" s="13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13"/>
    </row>
    <row r="15" spans="2:20" s="1" customFormat="1" ht="14.25" customHeight="1" x14ac:dyDescent="0.25">
      <c r="B15" s="13"/>
      <c r="C15" s="58" t="s">
        <v>35</v>
      </c>
      <c r="D15" s="13"/>
      <c r="E15" s="13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13"/>
    </row>
    <row r="16" spans="2:20" s="1" customFormat="1" x14ac:dyDescent="0.25">
      <c r="B16" s="13"/>
      <c r="C16" s="61" t="s">
        <v>26</v>
      </c>
      <c r="D16" s="13"/>
      <c r="E16" s="13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13"/>
    </row>
    <row r="17" spans="2:20" s="1" customFormat="1" x14ac:dyDescent="0.25">
      <c r="B17" s="13"/>
      <c r="C17" s="58" t="s">
        <v>8</v>
      </c>
      <c r="D17" s="13"/>
      <c r="E17" s="13"/>
      <c r="F17" s="66">
        <v>10</v>
      </c>
      <c r="G17" s="66">
        <v>10</v>
      </c>
      <c r="H17" s="66">
        <v>10</v>
      </c>
      <c r="I17" s="66">
        <v>-20</v>
      </c>
      <c r="J17" s="66">
        <v>-10</v>
      </c>
      <c r="K17" s="66">
        <v>-10</v>
      </c>
      <c r="L17" s="66">
        <v>15</v>
      </c>
      <c r="M17" s="66">
        <v>25</v>
      </c>
      <c r="N17" s="66">
        <v>25</v>
      </c>
      <c r="O17" s="66">
        <v>10</v>
      </c>
      <c r="P17" s="66">
        <v>10</v>
      </c>
      <c r="Q17" s="66">
        <v>10</v>
      </c>
      <c r="R17" s="66">
        <v>10</v>
      </c>
      <c r="S17" s="66">
        <f t="shared" si="4"/>
        <v>85</v>
      </c>
      <c r="T17" s="13"/>
    </row>
    <row r="18" spans="2:20" s="1" customFormat="1" x14ac:dyDescent="0.25">
      <c r="B18" s="13"/>
      <c r="C18" s="58" t="s">
        <v>9</v>
      </c>
      <c r="D18" s="13"/>
      <c r="E18" s="13"/>
      <c r="F18" s="67">
        <v>20</v>
      </c>
      <c r="G18" s="67">
        <v>20</v>
      </c>
      <c r="H18" s="67">
        <v>20</v>
      </c>
      <c r="I18" s="67">
        <v>-30</v>
      </c>
      <c r="J18" s="67">
        <v>25</v>
      </c>
      <c r="K18" s="67">
        <v>25</v>
      </c>
      <c r="L18" s="67">
        <v>30</v>
      </c>
      <c r="M18" s="67">
        <v>20</v>
      </c>
      <c r="N18" s="67">
        <v>20</v>
      </c>
      <c r="O18" s="67">
        <v>20</v>
      </c>
      <c r="P18" s="67">
        <v>20</v>
      </c>
      <c r="Q18" s="67">
        <v>20</v>
      </c>
      <c r="R18" s="67">
        <v>20</v>
      </c>
      <c r="S18" s="67">
        <f t="shared" si="4"/>
        <v>210</v>
      </c>
      <c r="T18" s="13"/>
    </row>
    <row r="19" spans="2:20" x14ac:dyDescent="0.25">
      <c r="B19" s="13"/>
      <c r="C19" s="58" t="s">
        <v>10</v>
      </c>
      <c r="D19" s="13"/>
      <c r="E19" s="13"/>
      <c r="F19" s="66">
        <v>20</v>
      </c>
      <c r="G19" s="66">
        <v>20</v>
      </c>
      <c r="H19" s="66">
        <v>20</v>
      </c>
      <c r="I19" s="66">
        <v>-30</v>
      </c>
      <c r="J19" s="66">
        <v>25</v>
      </c>
      <c r="K19" s="66">
        <v>25</v>
      </c>
      <c r="L19" s="66">
        <v>30</v>
      </c>
      <c r="M19" s="66">
        <v>20</v>
      </c>
      <c r="N19" s="66">
        <v>20</v>
      </c>
      <c r="O19" s="66">
        <v>20</v>
      </c>
      <c r="P19" s="66">
        <v>20</v>
      </c>
      <c r="Q19" s="66">
        <v>20</v>
      </c>
      <c r="R19" s="66">
        <v>20</v>
      </c>
      <c r="S19" s="66">
        <f t="shared" si="4"/>
        <v>210</v>
      </c>
      <c r="T19" s="13"/>
    </row>
    <row r="20" spans="2:20" x14ac:dyDescent="0.25">
      <c r="B20" s="13"/>
      <c r="C20" s="58" t="s">
        <v>27</v>
      </c>
      <c r="D20" s="13"/>
      <c r="E20" s="13"/>
      <c r="F20" s="66"/>
      <c r="G20" s="66"/>
      <c r="H20" s="66"/>
      <c r="I20" s="66"/>
      <c r="J20" s="66">
        <v>-15</v>
      </c>
      <c r="K20" s="66"/>
      <c r="L20" s="66"/>
      <c r="M20" s="66"/>
      <c r="N20" s="66">
        <v>-15</v>
      </c>
      <c r="O20" s="66"/>
      <c r="P20" s="66"/>
      <c r="Q20" s="66">
        <v>-15</v>
      </c>
      <c r="R20" s="66">
        <v>-15</v>
      </c>
      <c r="S20" s="66">
        <f t="shared" si="4"/>
        <v>-45</v>
      </c>
      <c r="T20" s="13"/>
    </row>
    <row r="21" spans="2:20" ht="15.75" thickBot="1" x14ac:dyDescent="0.3">
      <c r="B21" s="13"/>
      <c r="C21" s="55" t="s">
        <v>11</v>
      </c>
      <c r="D21" s="25"/>
      <c r="E21" s="2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>
        <f t="shared" si="4"/>
        <v>0</v>
      </c>
      <c r="T21" s="13"/>
    </row>
    <row r="22" spans="2:20" s="1" customFormat="1" x14ac:dyDescent="0.25">
      <c r="B22" s="46"/>
      <c r="C22" s="60" t="s">
        <v>12</v>
      </c>
      <c r="D22" s="46"/>
      <c r="E22" s="46"/>
      <c r="F22" s="68">
        <f>SUM(F10:F21)</f>
        <v>220</v>
      </c>
      <c r="G22" s="68">
        <f t="shared" ref="G22:Q22" si="5">SUM(G10:G21)</f>
        <v>245</v>
      </c>
      <c r="H22" s="68">
        <f t="shared" si="5"/>
        <v>235</v>
      </c>
      <c r="I22" s="68">
        <f t="shared" si="5"/>
        <v>82</v>
      </c>
      <c r="J22" s="68">
        <f t="shared" si="5"/>
        <v>240</v>
      </c>
      <c r="K22" s="68">
        <f t="shared" si="5"/>
        <v>245</v>
      </c>
      <c r="L22" s="68">
        <f t="shared" si="5"/>
        <v>285</v>
      </c>
      <c r="M22" s="68">
        <f t="shared" si="5"/>
        <v>285</v>
      </c>
      <c r="N22" s="68">
        <f t="shared" si="5"/>
        <v>274</v>
      </c>
      <c r="O22" s="68">
        <f t="shared" si="5"/>
        <v>278</v>
      </c>
      <c r="P22" s="68">
        <f t="shared" si="5"/>
        <v>285</v>
      </c>
      <c r="Q22" s="68">
        <f t="shared" si="5"/>
        <v>280</v>
      </c>
      <c r="R22" s="68">
        <f t="shared" ref="R22" si="6">SUM(R10:R21)</f>
        <v>280</v>
      </c>
      <c r="S22" s="68">
        <f t="shared" si="4"/>
        <v>2954</v>
      </c>
      <c r="T22" s="46"/>
    </row>
    <row r="23" spans="2:20" x14ac:dyDescent="0.25">
      <c r="B23" s="13"/>
      <c r="C23" s="60"/>
      <c r="D23" s="13"/>
      <c r="E23" s="13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13"/>
    </row>
    <row r="24" spans="2:20" x14ac:dyDescent="0.25">
      <c r="B24" s="13"/>
      <c r="C24" s="58" t="s">
        <v>13</v>
      </c>
      <c r="D24" s="13"/>
      <c r="E24" s="13"/>
      <c r="F24" s="66"/>
      <c r="G24" s="66"/>
      <c r="H24" s="66">
        <v>-100</v>
      </c>
      <c r="I24" s="66"/>
      <c r="J24" s="66"/>
      <c r="K24" s="66">
        <v>500</v>
      </c>
      <c r="L24" s="66"/>
      <c r="M24" s="66"/>
      <c r="N24" s="66"/>
      <c r="O24" s="66">
        <v>-100</v>
      </c>
      <c r="P24" s="66"/>
      <c r="Q24" s="66"/>
      <c r="R24" s="66"/>
      <c r="S24" s="66">
        <f t="shared" si="4"/>
        <v>300</v>
      </c>
      <c r="T24" s="13"/>
    </row>
    <row r="25" spans="2:20" x14ac:dyDescent="0.25">
      <c r="B25" s="13"/>
      <c r="C25" s="58" t="s">
        <v>14</v>
      </c>
      <c r="D25" s="13"/>
      <c r="E25" s="13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>
        <f t="shared" si="4"/>
        <v>0</v>
      </c>
      <c r="T25" s="13"/>
    </row>
    <row r="26" spans="2:20" s="1" customFormat="1" x14ac:dyDescent="0.25">
      <c r="B26" s="13"/>
      <c r="C26" s="58" t="s">
        <v>15</v>
      </c>
      <c r="D26" s="13"/>
      <c r="E26" s="13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>
        <f t="shared" si="4"/>
        <v>0</v>
      </c>
      <c r="T26" s="13"/>
    </row>
    <row r="27" spans="2:20" s="1" customFormat="1" ht="15.75" thickBot="1" x14ac:dyDescent="0.3">
      <c r="B27" s="13"/>
      <c r="C27" s="55" t="s">
        <v>16</v>
      </c>
      <c r="D27" s="25"/>
      <c r="E27" s="25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>
        <f t="shared" si="4"/>
        <v>0</v>
      </c>
      <c r="T27" s="13"/>
    </row>
    <row r="28" spans="2:20" s="1" customFormat="1" x14ac:dyDescent="0.25">
      <c r="B28" s="46"/>
      <c r="C28" s="60" t="s">
        <v>17</v>
      </c>
      <c r="D28" s="46"/>
      <c r="E28" s="46"/>
      <c r="F28" s="68">
        <f>SUM(F24:F27)</f>
        <v>0</v>
      </c>
      <c r="G28" s="68">
        <f t="shared" ref="G28:Q28" si="7">SUM(G24:G27)</f>
        <v>0</v>
      </c>
      <c r="H28" s="68">
        <f t="shared" si="7"/>
        <v>-100</v>
      </c>
      <c r="I28" s="68">
        <f t="shared" si="7"/>
        <v>0</v>
      </c>
      <c r="J28" s="68">
        <f t="shared" si="7"/>
        <v>0</v>
      </c>
      <c r="K28" s="68">
        <f t="shared" si="7"/>
        <v>500</v>
      </c>
      <c r="L28" s="68">
        <f t="shared" si="7"/>
        <v>0</v>
      </c>
      <c r="M28" s="68">
        <f t="shared" si="7"/>
        <v>0</v>
      </c>
      <c r="N28" s="68">
        <f t="shared" si="7"/>
        <v>0</v>
      </c>
      <c r="O28" s="68">
        <f t="shared" si="7"/>
        <v>-100</v>
      </c>
      <c r="P28" s="68">
        <f t="shared" si="7"/>
        <v>0</v>
      </c>
      <c r="Q28" s="68">
        <f t="shared" si="7"/>
        <v>0</v>
      </c>
      <c r="R28" s="68">
        <f t="shared" ref="R28" si="8">SUM(R24:R27)</f>
        <v>0</v>
      </c>
      <c r="S28" s="68">
        <f t="shared" si="4"/>
        <v>300</v>
      </c>
      <c r="T28" s="46"/>
    </row>
    <row r="29" spans="2:20" s="1" customFormat="1" x14ac:dyDescent="0.25">
      <c r="B29" s="13"/>
      <c r="C29" s="58"/>
      <c r="D29" s="13"/>
      <c r="E29" s="13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13"/>
    </row>
    <row r="30" spans="2:20" x14ac:dyDescent="0.25">
      <c r="B30" s="13"/>
      <c r="C30" s="58" t="s">
        <v>19</v>
      </c>
      <c r="D30" s="13"/>
      <c r="E30" s="13"/>
      <c r="F30" s="66">
        <v>1500</v>
      </c>
      <c r="G30" s="66"/>
      <c r="H30" s="66"/>
      <c r="I30" s="66"/>
      <c r="J30" s="66"/>
      <c r="K30" s="66"/>
      <c r="L30" s="66"/>
      <c r="M30" s="66"/>
      <c r="N30" s="66"/>
      <c r="O30" s="66"/>
      <c r="P30" s="66">
        <v>-900</v>
      </c>
      <c r="Q30" s="66"/>
      <c r="R30" s="66"/>
      <c r="S30" s="66">
        <f t="shared" si="4"/>
        <v>600</v>
      </c>
      <c r="T30" s="13"/>
    </row>
    <row r="31" spans="2:20" x14ac:dyDescent="0.25">
      <c r="B31" s="13"/>
      <c r="C31" s="58" t="s">
        <v>18</v>
      </c>
      <c r="D31" s="13"/>
      <c r="E31" s="13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>
        <f t="shared" si="4"/>
        <v>0</v>
      </c>
      <c r="T31" s="13"/>
    </row>
    <row r="32" spans="2:20" x14ac:dyDescent="0.25">
      <c r="B32" s="13"/>
      <c r="C32" s="58" t="s">
        <v>20</v>
      </c>
      <c r="D32" s="13"/>
      <c r="E32" s="13"/>
      <c r="F32" s="66"/>
      <c r="G32" s="66"/>
      <c r="H32" s="66"/>
      <c r="I32" s="66"/>
      <c r="J32" s="66"/>
      <c r="K32" s="66">
        <v>500</v>
      </c>
      <c r="L32" s="66"/>
      <c r="M32" s="66"/>
      <c r="N32" s="66"/>
      <c r="O32" s="66"/>
      <c r="P32" s="66">
        <v>500</v>
      </c>
      <c r="Q32" s="66"/>
      <c r="R32" s="66"/>
      <c r="S32" s="66">
        <f t="shared" si="4"/>
        <v>1000</v>
      </c>
      <c r="T32" s="13"/>
    </row>
    <row r="33" spans="2:20" x14ac:dyDescent="0.25">
      <c r="B33" s="13"/>
      <c r="C33" s="58" t="s">
        <v>21</v>
      </c>
      <c r="D33" s="13"/>
      <c r="E33" s="13"/>
      <c r="F33" s="66">
        <v>-120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>
        <v>-120</v>
      </c>
      <c r="R33" s="66">
        <v>-120</v>
      </c>
      <c r="S33" s="66">
        <f t="shared" si="4"/>
        <v>-240</v>
      </c>
      <c r="T33" s="13"/>
    </row>
    <row r="34" spans="2:20" ht="15.75" thickBot="1" x14ac:dyDescent="0.3">
      <c r="B34" s="13"/>
      <c r="C34" s="55" t="s">
        <v>22</v>
      </c>
      <c r="D34" s="25"/>
      <c r="E34" s="2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>
        <f t="shared" si="4"/>
        <v>0</v>
      </c>
      <c r="T34" s="13"/>
    </row>
    <row r="35" spans="2:20" s="1" customFormat="1" x14ac:dyDescent="0.25">
      <c r="B35" s="46"/>
      <c r="C35" s="60" t="s">
        <v>23</v>
      </c>
      <c r="D35" s="46"/>
      <c r="E35" s="46"/>
      <c r="F35" s="68">
        <f>SUM(F30:F34)</f>
        <v>1380</v>
      </c>
      <c r="G35" s="68">
        <f t="shared" ref="G35:Q35" si="9">SUM(G30:G34)</f>
        <v>0</v>
      </c>
      <c r="H35" s="68">
        <f t="shared" si="9"/>
        <v>0</v>
      </c>
      <c r="I35" s="68">
        <f t="shared" si="9"/>
        <v>0</v>
      </c>
      <c r="J35" s="68">
        <f t="shared" si="9"/>
        <v>0</v>
      </c>
      <c r="K35" s="68">
        <f t="shared" si="9"/>
        <v>500</v>
      </c>
      <c r="L35" s="68">
        <f t="shared" si="9"/>
        <v>0</v>
      </c>
      <c r="M35" s="68">
        <f t="shared" si="9"/>
        <v>0</v>
      </c>
      <c r="N35" s="68">
        <f t="shared" si="9"/>
        <v>0</v>
      </c>
      <c r="O35" s="68">
        <f t="shared" si="9"/>
        <v>0</v>
      </c>
      <c r="P35" s="68">
        <f t="shared" si="9"/>
        <v>-400</v>
      </c>
      <c r="Q35" s="68">
        <f t="shared" si="9"/>
        <v>-120</v>
      </c>
      <c r="R35" s="68">
        <f t="shared" ref="R35" si="10">SUM(R30:R34)</f>
        <v>-120</v>
      </c>
      <c r="S35" s="68">
        <f t="shared" si="4"/>
        <v>1360</v>
      </c>
      <c r="T35" s="46"/>
    </row>
    <row r="36" spans="2:20" s="1" customFormat="1" ht="21" customHeight="1" x14ac:dyDescent="0.25">
      <c r="B36" s="13"/>
      <c r="C36" s="58"/>
      <c r="D36" s="13"/>
      <c r="E36" s="13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13"/>
    </row>
    <row r="37" spans="2:20" s="1" customFormat="1" ht="15.75" thickBot="1" x14ac:dyDescent="0.3">
      <c r="B37" s="46"/>
      <c r="C37" s="62" t="s">
        <v>24</v>
      </c>
      <c r="D37" s="48"/>
      <c r="E37" s="48"/>
      <c r="F37" s="70">
        <v>1500</v>
      </c>
      <c r="G37" s="70">
        <f>F41</f>
        <v>3100</v>
      </c>
      <c r="H37" s="70">
        <f t="shared" ref="H37:R37" si="11">G41</f>
        <v>3345</v>
      </c>
      <c r="I37" s="70">
        <f t="shared" si="11"/>
        <v>3480</v>
      </c>
      <c r="J37" s="70">
        <f t="shared" si="11"/>
        <v>3562</v>
      </c>
      <c r="K37" s="70">
        <f t="shared" si="11"/>
        <v>3802</v>
      </c>
      <c r="L37" s="70">
        <f t="shared" si="11"/>
        <v>5047</v>
      </c>
      <c r="M37" s="70">
        <f t="shared" si="11"/>
        <v>5332</v>
      </c>
      <c r="N37" s="70">
        <f t="shared" si="11"/>
        <v>5617</v>
      </c>
      <c r="O37" s="70">
        <f t="shared" si="11"/>
        <v>5891</v>
      </c>
      <c r="P37" s="70">
        <f t="shared" si="11"/>
        <v>6069</v>
      </c>
      <c r="Q37" s="70">
        <f t="shared" si="11"/>
        <v>5954</v>
      </c>
      <c r="R37" s="70">
        <f t="shared" si="11"/>
        <v>6114</v>
      </c>
      <c r="S37" s="70">
        <f>F37</f>
        <v>1500</v>
      </c>
      <c r="T37" s="46"/>
    </row>
    <row r="38" spans="2:20" s="1" customFormat="1" ht="9" customHeight="1" x14ac:dyDescent="0.25">
      <c r="B38" s="46"/>
      <c r="C38" s="60"/>
      <c r="D38" s="46"/>
      <c r="E38" s="46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46"/>
    </row>
    <row r="39" spans="2:20" s="2" customFormat="1" ht="14.25" customHeight="1" x14ac:dyDescent="0.25">
      <c r="B39" s="47"/>
      <c r="C39" s="58" t="s">
        <v>28</v>
      </c>
      <c r="D39" s="47"/>
      <c r="E39" s="47"/>
      <c r="F39" s="66">
        <f>F22+F28+F35</f>
        <v>1600</v>
      </c>
      <c r="G39" s="66">
        <f t="shared" ref="G39:Q39" si="12">G22+G28+G35</f>
        <v>245</v>
      </c>
      <c r="H39" s="66">
        <f t="shared" si="12"/>
        <v>135</v>
      </c>
      <c r="I39" s="66">
        <f t="shared" si="12"/>
        <v>82</v>
      </c>
      <c r="J39" s="66">
        <f t="shared" si="12"/>
        <v>240</v>
      </c>
      <c r="K39" s="66">
        <f t="shared" si="12"/>
        <v>1245</v>
      </c>
      <c r="L39" s="66">
        <f t="shared" si="12"/>
        <v>285</v>
      </c>
      <c r="M39" s="66">
        <f t="shared" si="12"/>
        <v>285</v>
      </c>
      <c r="N39" s="66">
        <f t="shared" si="12"/>
        <v>274</v>
      </c>
      <c r="O39" s="66">
        <f t="shared" si="12"/>
        <v>178</v>
      </c>
      <c r="P39" s="66">
        <f t="shared" si="12"/>
        <v>-115</v>
      </c>
      <c r="Q39" s="66">
        <f t="shared" si="12"/>
        <v>160</v>
      </c>
      <c r="R39" s="66">
        <f t="shared" ref="R39" si="13">R22+R28+R35</f>
        <v>160</v>
      </c>
      <c r="S39" s="66">
        <f>SUM(F39:Q39)</f>
        <v>4614</v>
      </c>
      <c r="T39" s="47"/>
    </row>
    <row r="40" spans="2:20" s="2" customFormat="1" ht="9" customHeight="1" x14ac:dyDescent="0.25">
      <c r="B40" s="47"/>
      <c r="C40" s="58"/>
      <c r="D40" s="47"/>
      <c r="E40" s="4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47"/>
    </row>
    <row r="41" spans="2:20" s="1" customFormat="1" ht="15.75" thickBot="1" x14ac:dyDescent="0.3">
      <c r="B41" s="46"/>
      <c r="C41" s="63" t="s">
        <v>25</v>
      </c>
      <c r="D41" s="64"/>
      <c r="E41" s="64"/>
      <c r="F41" s="72">
        <f>SUM(F37:F39)</f>
        <v>3100</v>
      </c>
      <c r="G41" s="72">
        <f t="shared" ref="G41:S41" si="14">SUM(G37:G39)</f>
        <v>3345</v>
      </c>
      <c r="H41" s="72">
        <f t="shared" si="14"/>
        <v>3480</v>
      </c>
      <c r="I41" s="72">
        <f t="shared" si="14"/>
        <v>3562</v>
      </c>
      <c r="J41" s="72">
        <f t="shared" si="14"/>
        <v>3802</v>
      </c>
      <c r="K41" s="72">
        <f t="shared" si="14"/>
        <v>5047</v>
      </c>
      <c r="L41" s="72">
        <f t="shared" si="14"/>
        <v>5332</v>
      </c>
      <c r="M41" s="72">
        <f t="shared" si="14"/>
        <v>5617</v>
      </c>
      <c r="N41" s="72">
        <f t="shared" si="14"/>
        <v>5891</v>
      </c>
      <c r="O41" s="72">
        <f t="shared" si="14"/>
        <v>6069</v>
      </c>
      <c r="P41" s="72">
        <f t="shared" si="14"/>
        <v>5954</v>
      </c>
      <c r="Q41" s="72">
        <f t="shared" si="14"/>
        <v>6114</v>
      </c>
      <c r="R41" s="72">
        <f t="shared" ref="R41" si="15">SUM(R37:R39)</f>
        <v>6274</v>
      </c>
      <c r="S41" s="72">
        <f t="shared" si="14"/>
        <v>6114</v>
      </c>
      <c r="T41" s="46"/>
    </row>
    <row r="42" spans="2:20" s="1" customFormat="1" x14ac:dyDescent="0.25">
      <c r="B42" s="13"/>
      <c r="C42" s="59"/>
      <c r="D42" s="13"/>
      <c r="E42" s="13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13"/>
    </row>
    <row r="43" spans="2:20" x14ac:dyDescent="0.25">
      <c r="B43" s="13"/>
      <c r="C43" s="46" t="s">
        <v>30</v>
      </c>
      <c r="D43" s="13"/>
      <c r="E43" s="13"/>
      <c r="F43" s="68">
        <f>F22+F24</f>
        <v>220</v>
      </c>
      <c r="G43" s="68">
        <f t="shared" ref="G43:Q43" si="16">G22+G24</f>
        <v>245</v>
      </c>
      <c r="H43" s="68">
        <f t="shared" si="16"/>
        <v>135</v>
      </c>
      <c r="I43" s="68">
        <f t="shared" si="16"/>
        <v>82</v>
      </c>
      <c r="J43" s="68">
        <f t="shared" si="16"/>
        <v>240</v>
      </c>
      <c r="K43" s="68">
        <f t="shared" si="16"/>
        <v>745</v>
      </c>
      <c r="L43" s="68">
        <f t="shared" si="16"/>
        <v>285</v>
      </c>
      <c r="M43" s="68">
        <f t="shared" si="16"/>
        <v>285</v>
      </c>
      <c r="N43" s="68">
        <f t="shared" si="16"/>
        <v>274</v>
      </c>
      <c r="O43" s="68">
        <f t="shared" si="16"/>
        <v>178</v>
      </c>
      <c r="P43" s="68">
        <f t="shared" si="16"/>
        <v>285</v>
      </c>
      <c r="Q43" s="68">
        <f t="shared" si="16"/>
        <v>280</v>
      </c>
      <c r="R43" s="68">
        <f t="shared" ref="R43" si="17">R22+R24</f>
        <v>280</v>
      </c>
      <c r="S43" s="68">
        <f t="shared" ref="S43" si="18">S22+S24</f>
        <v>3254</v>
      </c>
      <c r="T43" s="13"/>
    </row>
    <row r="44" spans="2:20" x14ac:dyDescent="0.25">
      <c r="B44" s="13"/>
      <c r="C44" s="58"/>
      <c r="D44" s="13"/>
      <c r="E44" s="13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1"/>
      <c r="T44" s="13"/>
    </row>
    <row r="45" spans="2:20" x14ac:dyDescent="0.25">
      <c r="B45" s="13"/>
      <c r="C45" s="58"/>
      <c r="D45" s="13"/>
      <c r="E45" s="13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1"/>
      <c r="T45" s="13"/>
    </row>
    <row r="46" spans="2:20" x14ac:dyDescent="0.25">
      <c r="B46" s="13"/>
      <c r="C46" s="58"/>
      <c r="D46" s="13"/>
      <c r="E46" s="13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1"/>
      <c r="T46" s="13"/>
    </row>
    <row r="47" spans="2:20" x14ac:dyDescent="0.25">
      <c r="B47" s="13"/>
      <c r="C47" s="58"/>
      <c r="D47" s="13"/>
      <c r="E47" s="13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1"/>
      <c r="T47" s="13"/>
    </row>
    <row r="48" spans="2:20" s="1" customFormat="1" x14ac:dyDescent="0.25">
      <c r="B48" s="13"/>
      <c r="C48" s="59"/>
      <c r="D48" s="13"/>
      <c r="E48" s="13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1"/>
      <c r="T48" s="13"/>
    </row>
    <row r="49" spans="2:20" x14ac:dyDescent="0.25">
      <c r="B49" s="13"/>
      <c r="C49" s="13"/>
      <c r="D49" s="13"/>
      <c r="E49" s="13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1"/>
      <c r="T49" s="13"/>
    </row>
    <row r="50" spans="2:20" s="1" customFormat="1" x14ac:dyDescent="0.25">
      <c r="B50" s="13"/>
      <c r="C50" s="59"/>
      <c r="D50" s="13"/>
      <c r="E50" s="13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1"/>
      <c r="T50" s="13"/>
    </row>
    <row r="51" spans="2:20" x14ac:dyDescent="0.25">
      <c r="B51" s="13"/>
      <c r="C51" s="13"/>
      <c r="D51" s="13"/>
      <c r="E51" s="1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13"/>
    </row>
    <row r="52" spans="2:20" s="54" customFormat="1" ht="11.25" x14ac:dyDescent="0.2">
      <c r="B52" s="56"/>
      <c r="C52" s="56"/>
      <c r="D52" s="56"/>
      <c r="E52" s="56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6"/>
    </row>
    <row r="53" spans="2:20" x14ac:dyDescent="0.25">
      <c r="B53" s="13"/>
      <c r="C53" s="13"/>
      <c r="D53" s="13"/>
      <c r="E53" s="13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13"/>
    </row>
    <row r="54" spans="2:20" x14ac:dyDescent="0.25">
      <c r="B54" s="13"/>
      <c r="C54" s="13"/>
      <c r="D54" s="13"/>
      <c r="E54" s="13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13"/>
    </row>
    <row r="55" spans="2:20" x14ac:dyDescent="0.25">
      <c r="B55" s="13"/>
      <c r="C55" s="13"/>
      <c r="D55" s="13"/>
      <c r="E55" s="13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13"/>
    </row>
    <row r="56" spans="2:20" s="1" customFormat="1" x14ac:dyDescent="0.25">
      <c r="B56" s="13"/>
      <c r="C56" s="13"/>
      <c r="D56" s="13"/>
      <c r="E56" s="13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13"/>
    </row>
    <row r="57" spans="2:20" x14ac:dyDescent="0.25">
      <c r="B57" s="13"/>
      <c r="C57" s="13"/>
      <c r="D57" s="13"/>
      <c r="E57" s="13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13"/>
    </row>
    <row r="58" spans="2:20" x14ac:dyDescent="0.25">
      <c r="B58" s="13"/>
      <c r="C58" s="13"/>
      <c r="D58" s="13"/>
      <c r="E58" s="13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13"/>
    </row>
    <row r="59" spans="2:20" x14ac:dyDescent="0.25">
      <c r="B59" s="13"/>
      <c r="C59" s="13"/>
      <c r="D59" s="13"/>
      <c r="E59" s="13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13"/>
    </row>
    <row r="60" spans="2:20" x14ac:dyDescent="0.25">
      <c r="B60" s="13"/>
      <c r="C60" s="13"/>
      <c r="D60" s="13"/>
      <c r="E60" s="1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0"/>
      <c r="T60" s="13"/>
    </row>
    <row r="61" spans="2:20" x14ac:dyDescent="0.25">
      <c r="B61" s="13"/>
      <c r="C61" s="13"/>
      <c r="D61" s="13"/>
      <c r="E61" s="13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13"/>
    </row>
    <row r="62" spans="2:20" x14ac:dyDescent="0.25">
      <c r="B62" s="13"/>
      <c r="C62" s="13"/>
      <c r="D62" s="13"/>
      <c r="E62" s="13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13"/>
    </row>
    <row r="63" spans="2:20" s="3" customFormat="1" x14ac:dyDescent="0.25">
      <c r="B63" s="52"/>
      <c r="C63" s="52"/>
      <c r="D63" s="52"/>
      <c r="E63" s="52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2"/>
    </row>
    <row r="64" spans="2:20" x14ac:dyDescent="0.25">
      <c r="B64" s="13"/>
      <c r="C64" s="13"/>
      <c r="D64" s="13"/>
      <c r="E64" s="13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13"/>
    </row>
  </sheetData>
  <hyperlinks>
    <hyperlink ref="P1" r:id="rId1" xr:uid="{103A354A-FD33-44D9-93F3-121500442351}"/>
  </hyperlinks>
  <pageMargins left="0.25" right="0.25" top="0.75" bottom="0.75" header="0.3" footer="0.3"/>
  <pageSetup scale="6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F503-3941-45E0-84B0-190AB218F68A}">
  <dimension ref="A1:P11"/>
  <sheetViews>
    <sheetView showGridLines="0" zoomScale="130" zoomScaleNormal="130" workbookViewId="0">
      <selection activeCell="P1" sqref="P1:P1048576"/>
    </sheetView>
  </sheetViews>
  <sheetFormatPr defaultRowHeight="15" x14ac:dyDescent="0.25"/>
  <cols>
    <col min="1" max="1" width="9" customWidth="1"/>
    <col min="2" max="2" width="32.7109375" customWidth="1"/>
    <col min="3" max="11" width="9.7109375" style="4" bestFit="1" customWidth="1"/>
    <col min="12" max="14" width="10.7109375" style="4" bestFit="1" customWidth="1"/>
    <col min="15" max="16" width="9.140625" style="4"/>
  </cols>
  <sheetData>
    <row r="1" spans="1:16" ht="36.75" customHeight="1" x14ac:dyDescent="0.5">
      <c r="A1" s="15" t="s">
        <v>4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customHeight="1" x14ac:dyDescent="0.2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5">
      <c r="B3" s="5"/>
      <c r="C3" s="6" t="str">
        <f>CF!F8</f>
        <v>Wk1</v>
      </c>
      <c r="D3" s="6" t="str">
        <f>CF!G8</f>
        <v>Wk2</v>
      </c>
      <c r="E3" s="6" t="str">
        <f>CF!H8</f>
        <v>Wk3</v>
      </c>
      <c r="F3" s="6" t="str">
        <f>CF!I8</f>
        <v>Wk4</v>
      </c>
      <c r="G3" s="6" t="str">
        <f>CF!J8</f>
        <v>Wk5</v>
      </c>
      <c r="H3" s="6" t="str">
        <f>CF!K8</f>
        <v>Wk6</v>
      </c>
      <c r="I3" s="6" t="str">
        <f>CF!L8</f>
        <v>Wk7</v>
      </c>
      <c r="J3" s="6" t="str">
        <f>CF!M8</f>
        <v>Wk8</v>
      </c>
      <c r="K3" s="6" t="str">
        <f>CF!N8</f>
        <v>Wk9</v>
      </c>
      <c r="L3" s="6" t="str">
        <f>CF!O8</f>
        <v>Wk10</v>
      </c>
      <c r="M3" s="6" t="str">
        <f>CF!P8</f>
        <v>Wk11</v>
      </c>
      <c r="N3" s="6" t="str">
        <f>CF!Q8</f>
        <v>Wk12</v>
      </c>
      <c r="O3" s="6" t="str">
        <f>CF!R8</f>
        <v>Wk13</v>
      </c>
      <c r="P3" s="6" t="str">
        <f>CF!S8</f>
        <v>Total</v>
      </c>
    </row>
    <row r="4" spans="1:16" x14ac:dyDescent="0.25">
      <c r="B4" s="5" t="s">
        <v>6</v>
      </c>
      <c r="C4" s="73">
        <f>CF!F10</f>
        <v>120</v>
      </c>
      <c r="D4" s="73">
        <f>CF!G10</f>
        <v>145</v>
      </c>
      <c r="E4" s="73">
        <f>CF!H10</f>
        <v>135</v>
      </c>
      <c r="F4" s="73">
        <f>CF!I10</f>
        <v>112</v>
      </c>
      <c r="G4" s="73">
        <f>CF!J10</f>
        <v>165</v>
      </c>
      <c r="H4" s="73">
        <f>CF!K10</f>
        <v>155</v>
      </c>
      <c r="I4" s="73">
        <f>CF!L10</f>
        <v>160</v>
      </c>
      <c r="J4" s="73">
        <f>CF!M10</f>
        <v>170</v>
      </c>
      <c r="K4" s="73">
        <f>CF!N10</f>
        <v>174</v>
      </c>
      <c r="L4" s="73">
        <f>CF!O10</f>
        <v>178</v>
      </c>
      <c r="M4" s="73">
        <f>CF!P10</f>
        <v>185</v>
      </c>
      <c r="N4" s="73">
        <f>CF!Q10</f>
        <v>195</v>
      </c>
      <c r="O4" s="73">
        <f>CF!R10</f>
        <v>195</v>
      </c>
      <c r="P4" s="73">
        <f>CF!S10</f>
        <v>1894</v>
      </c>
    </row>
    <row r="5" spans="1:16" x14ac:dyDescent="0.25">
      <c r="B5" s="5" t="s">
        <v>12</v>
      </c>
      <c r="C5" s="73">
        <f>CF!F22</f>
        <v>220</v>
      </c>
      <c r="D5" s="73">
        <f>CF!G22</f>
        <v>245</v>
      </c>
      <c r="E5" s="73">
        <f>CF!H22</f>
        <v>235</v>
      </c>
      <c r="F5" s="73">
        <f>CF!I22</f>
        <v>82</v>
      </c>
      <c r="G5" s="73">
        <f>CF!J22</f>
        <v>240</v>
      </c>
      <c r="H5" s="73">
        <f>CF!K22</f>
        <v>245</v>
      </c>
      <c r="I5" s="73">
        <f>CF!L22</f>
        <v>285</v>
      </c>
      <c r="J5" s="73">
        <f>CF!M22</f>
        <v>285</v>
      </c>
      <c r="K5" s="73">
        <f>CF!N22</f>
        <v>274</v>
      </c>
      <c r="L5" s="73">
        <f>CF!O22</f>
        <v>278</v>
      </c>
      <c r="M5" s="73">
        <f>CF!P22</f>
        <v>285</v>
      </c>
      <c r="N5" s="73">
        <f>CF!Q22</f>
        <v>280</v>
      </c>
      <c r="O5" s="73">
        <f>CF!R22</f>
        <v>280</v>
      </c>
      <c r="P5" s="73">
        <f>CF!S22</f>
        <v>2954</v>
      </c>
    </row>
    <row r="6" spans="1:16" x14ac:dyDescent="0.25">
      <c r="B6" s="5" t="s">
        <v>17</v>
      </c>
      <c r="C6" s="73">
        <f>CF!F28</f>
        <v>0</v>
      </c>
      <c r="D6" s="73">
        <f>CF!G28</f>
        <v>0</v>
      </c>
      <c r="E6" s="73">
        <f>CF!H28</f>
        <v>-100</v>
      </c>
      <c r="F6" s="73">
        <f>CF!I28</f>
        <v>0</v>
      </c>
      <c r="G6" s="73">
        <f>CF!J28</f>
        <v>0</v>
      </c>
      <c r="H6" s="73">
        <f>CF!K28</f>
        <v>500</v>
      </c>
      <c r="I6" s="73">
        <f>CF!L28</f>
        <v>0</v>
      </c>
      <c r="J6" s="73">
        <f>CF!M28</f>
        <v>0</v>
      </c>
      <c r="K6" s="73">
        <f>CF!N28</f>
        <v>0</v>
      </c>
      <c r="L6" s="73">
        <f>CF!O28</f>
        <v>-100</v>
      </c>
      <c r="M6" s="73">
        <f>CF!P28</f>
        <v>0</v>
      </c>
      <c r="N6" s="73">
        <f>CF!Q28</f>
        <v>0</v>
      </c>
      <c r="O6" s="73">
        <f>CF!R28</f>
        <v>0</v>
      </c>
      <c r="P6" s="73">
        <f>CF!S28</f>
        <v>300</v>
      </c>
    </row>
    <row r="7" spans="1:16" x14ac:dyDescent="0.25">
      <c r="B7" s="5" t="s">
        <v>23</v>
      </c>
      <c r="C7" s="73">
        <f>CF!F35</f>
        <v>1380</v>
      </c>
      <c r="D7" s="73">
        <f>CF!G35</f>
        <v>0</v>
      </c>
      <c r="E7" s="73">
        <f>CF!H35</f>
        <v>0</v>
      </c>
      <c r="F7" s="73">
        <f>CF!I35</f>
        <v>0</v>
      </c>
      <c r="G7" s="73">
        <f>CF!J35</f>
        <v>0</v>
      </c>
      <c r="H7" s="73">
        <f>CF!K35</f>
        <v>500</v>
      </c>
      <c r="I7" s="73">
        <f>CF!L35</f>
        <v>0</v>
      </c>
      <c r="J7" s="73">
        <f>CF!M35</f>
        <v>0</v>
      </c>
      <c r="K7" s="73">
        <f>CF!N35</f>
        <v>0</v>
      </c>
      <c r="L7" s="73">
        <f>CF!O35</f>
        <v>0</v>
      </c>
      <c r="M7" s="73">
        <f>CF!P35</f>
        <v>-400</v>
      </c>
      <c r="N7" s="73">
        <f>CF!Q35</f>
        <v>-120</v>
      </c>
      <c r="O7" s="73">
        <f>CF!R35</f>
        <v>-120</v>
      </c>
      <c r="P7" s="73">
        <f>CF!S35</f>
        <v>1360</v>
      </c>
    </row>
    <row r="8" spans="1:16" x14ac:dyDescent="0.25">
      <c r="B8" s="5" t="s">
        <v>24</v>
      </c>
      <c r="C8" s="73">
        <f>CF!F37</f>
        <v>1500</v>
      </c>
      <c r="D8" s="73">
        <f>CF!G37</f>
        <v>3100</v>
      </c>
      <c r="E8" s="73">
        <f>CF!H37</f>
        <v>3345</v>
      </c>
      <c r="F8" s="73">
        <f>CF!I37</f>
        <v>3480</v>
      </c>
      <c r="G8" s="73">
        <f>CF!J37</f>
        <v>3562</v>
      </c>
      <c r="H8" s="73">
        <f>CF!K37</f>
        <v>3802</v>
      </c>
      <c r="I8" s="73">
        <f>CF!L37</f>
        <v>5047</v>
      </c>
      <c r="J8" s="73">
        <f>CF!M37</f>
        <v>5332</v>
      </c>
      <c r="K8" s="73">
        <f>CF!N37</f>
        <v>5617</v>
      </c>
      <c r="L8" s="73">
        <f>CF!O37</f>
        <v>5891</v>
      </c>
      <c r="M8" s="73">
        <f>CF!P37</f>
        <v>6069</v>
      </c>
      <c r="N8" s="73">
        <f>CF!Q37</f>
        <v>5954</v>
      </c>
      <c r="O8" s="73">
        <f>CF!R37</f>
        <v>6114</v>
      </c>
      <c r="P8" s="73">
        <f>CF!S37</f>
        <v>1500</v>
      </c>
    </row>
    <row r="9" spans="1:16" x14ac:dyDescent="0.25">
      <c r="B9" s="5" t="s">
        <v>28</v>
      </c>
      <c r="C9" s="73">
        <f>CF!F39</f>
        <v>1600</v>
      </c>
      <c r="D9" s="73">
        <f>CF!G39</f>
        <v>245</v>
      </c>
      <c r="E9" s="73">
        <f>CF!H39</f>
        <v>135</v>
      </c>
      <c r="F9" s="73">
        <f>CF!I39</f>
        <v>82</v>
      </c>
      <c r="G9" s="73">
        <f>CF!J39</f>
        <v>240</v>
      </c>
      <c r="H9" s="73">
        <f>CF!K39</f>
        <v>1245</v>
      </c>
      <c r="I9" s="73">
        <f>CF!L39</f>
        <v>285</v>
      </c>
      <c r="J9" s="73">
        <f>CF!M39</f>
        <v>285</v>
      </c>
      <c r="K9" s="73">
        <f>CF!N39</f>
        <v>274</v>
      </c>
      <c r="L9" s="73">
        <f>CF!O39</f>
        <v>178</v>
      </c>
      <c r="M9" s="73">
        <f>CF!P39</f>
        <v>-115</v>
      </c>
      <c r="N9" s="73">
        <f>CF!Q39</f>
        <v>160</v>
      </c>
      <c r="O9" s="73">
        <f>CF!R39</f>
        <v>160</v>
      </c>
      <c r="P9" s="73">
        <f>CF!S39</f>
        <v>4614</v>
      </c>
    </row>
    <row r="10" spans="1:16" x14ac:dyDescent="0.25">
      <c r="B10" s="5" t="s">
        <v>25</v>
      </c>
      <c r="C10" s="73">
        <f>CF!F41</f>
        <v>3100</v>
      </c>
      <c r="D10" s="73">
        <f>CF!G41</f>
        <v>3345</v>
      </c>
      <c r="E10" s="73">
        <f>CF!H41</f>
        <v>3480</v>
      </c>
      <c r="F10" s="73">
        <f>CF!I41</f>
        <v>3562</v>
      </c>
      <c r="G10" s="73">
        <f>CF!J41</f>
        <v>3802</v>
      </c>
      <c r="H10" s="73">
        <f>CF!K41</f>
        <v>5047</v>
      </c>
      <c r="I10" s="73">
        <f>CF!L41</f>
        <v>5332</v>
      </c>
      <c r="J10" s="73">
        <f>CF!M41</f>
        <v>5617</v>
      </c>
      <c r="K10" s="73">
        <f>CF!N41</f>
        <v>5891</v>
      </c>
      <c r="L10" s="73">
        <f>CF!O41</f>
        <v>6069</v>
      </c>
      <c r="M10" s="73">
        <f>CF!P41</f>
        <v>5954</v>
      </c>
      <c r="N10" s="73">
        <f>CF!Q41</f>
        <v>6114</v>
      </c>
      <c r="O10" s="73">
        <f>CF!R41</f>
        <v>6274</v>
      </c>
      <c r="P10" s="73">
        <f>CF!S41</f>
        <v>6114</v>
      </c>
    </row>
    <row r="11" spans="1:16" x14ac:dyDescent="0.25">
      <c r="B11" s="5" t="s">
        <v>30</v>
      </c>
      <c r="C11" s="73">
        <f>CF!F43</f>
        <v>220</v>
      </c>
      <c r="D11" s="73">
        <f>CF!G43</f>
        <v>245</v>
      </c>
      <c r="E11" s="73">
        <f>CF!H43</f>
        <v>135</v>
      </c>
      <c r="F11" s="73">
        <f>CF!I43</f>
        <v>82</v>
      </c>
      <c r="G11" s="73">
        <f>CF!J43</f>
        <v>240</v>
      </c>
      <c r="H11" s="73">
        <f>CF!K43</f>
        <v>745</v>
      </c>
      <c r="I11" s="73">
        <f>CF!L43</f>
        <v>285</v>
      </c>
      <c r="J11" s="73">
        <f>CF!M43</f>
        <v>285</v>
      </c>
      <c r="K11" s="73">
        <f>CF!N43</f>
        <v>274</v>
      </c>
      <c r="L11" s="73">
        <f>CF!O43</f>
        <v>178</v>
      </c>
      <c r="M11" s="73">
        <f>CF!P43</f>
        <v>285</v>
      </c>
      <c r="N11" s="73">
        <f>CF!Q43</f>
        <v>280</v>
      </c>
      <c r="O11" s="73">
        <f>CF!R43</f>
        <v>280</v>
      </c>
      <c r="P11" s="73">
        <f>CF!S43</f>
        <v>3254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Dashboard</vt:lpstr>
      <vt:lpstr>CF</vt:lpstr>
      <vt:lpstr>Input</vt:lpstr>
      <vt:lpstr>CF!Print_Area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Ylvi Buza</dc:creator>
  <cp:lastModifiedBy>Ylvi Buza</cp:lastModifiedBy>
  <cp:lastPrinted>2023-05-17T19:46:58Z</cp:lastPrinted>
  <dcterms:created xsi:type="dcterms:W3CDTF">2023-04-04T01:00:46Z</dcterms:created>
  <dcterms:modified xsi:type="dcterms:W3CDTF">2023-05-25T01:04:22Z</dcterms:modified>
</cp:coreProperties>
</file>