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FO\Models\"/>
    </mc:Choice>
  </mc:AlternateContent>
  <xr:revisionPtr revIDLastSave="0" documentId="13_ncr:1_{A2DCAFEC-B4AF-4929-9B7E-EBE5462EA817}" xr6:coauthVersionLast="47" xr6:coauthVersionMax="47" xr10:uidLastSave="{00000000-0000-0000-0000-000000000000}"/>
  <bookViews>
    <workbookView xWindow="-120" yWindow="-120" windowWidth="38640" windowHeight="21240" xr2:uid="{39589B3C-DE74-4FD2-A51B-54A7D96BD9BC}"/>
  </bookViews>
  <sheets>
    <sheet name="Dashboard" sheetId="3" r:id="rId1"/>
    <sheet name="BS" sheetId="1" r:id="rId2"/>
    <sheet name="Input" sheetId="2" state="hidden" r:id="rId3"/>
  </sheets>
  <definedNames>
    <definedName name="_xlnm.Print_Area" localSheetId="1">BS!$B$1:$S$56</definedName>
    <definedName name="_xlnm.Print_Area" localSheetId="0">Dashboard!$B$1:$T$71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2" l="1"/>
  <c r="Q9" i="2"/>
  <c r="P9" i="2"/>
  <c r="O9" i="2"/>
  <c r="R8" i="2"/>
  <c r="Q8" i="2"/>
  <c r="P8" i="2"/>
  <c r="O8" i="2"/>
  <c r="R7" i="2"/>
  <c r="Q7" i="2"/>
  <c r="P7" i="2"/>
  <c r="O7" i="2"/>
  <c r="R6" i="2"/>
  <c r="Q6" i="2"/>
  <c r="P6" i="2"/>
  <c r="O6" i="2"/>
  <c r="R5" i="2"/>
  <c r="Q5" i="2"/>
  <c r="P5" i="2"/>
  <c r="O5" i="2"/>
  <c r="R4" i="2"/>
  <c r="Q4" i="2"/>
  <c r="P4" i="2"/>
  <c r="O4" i="2"/>
  <c r="D7" i="2"/>
  <c r="E7" i="2"/>
  <c r="F7" i="2"/>
  <c r="G7" i="2"/>
  <c r="H7" i="2"/>
  <c r="I7" i="2"/>
  <c r="J7" i="2"/>
  <c r="K7" i="2"/>
  <c r="L7" i="2"/>
  <c r="M7" i="2"/>
  <c r="N7" i="2"/>
  <c r="D8" i="2"/>
  <c r="E8" i="2"/>
  <c r="F8" i="2"/>
  <c r="G8" i="2"/>
  <c r="H8" i="2"/>
  <c r="I8" i="2"/>
  <c r="J8" i="2"/>
  <c r="K8" i="2"/>
  <c r="L8" i="2"/>
  <c r="M8" i="2"/>
  <c r="N8" i="2"/>
  <c r="D9" i="2"/>
  <c r="E9" i="2"/>
  <c r="F9" i="2"/>
  <c r="G9" i="2"/>
  <c r="H9" i="2"/>
  <c r="I9" i="2"/>
  <c r="J9" i="2"/>
  <c r="K9" i="2"/>
  <c r="L9" i="2"/>
  <c r="M9" i="2"/>
  <c r="N9" i="2"/>
  <c r="C9" i="2"/>
  <c r="C8" i="2"/>
  <c r="C7" i="2"/>
  <c r="D4" i="2"/>
  <c r="E4" i="2"/>
  <c r="F4" i="2"/>
  <c r="G4" i="2"/>
  <c r="H4" i="2"/>
  <c r="I4" i="2"/>
  <c r="J4" i="2"/>
  <c r="K4" i="2"/>
  <c r="L4" i="2"/>
  <c r="M4" i="2"/>
  <c r="N4" i="2"/>
  <c r="D5" i="2"/>
  <c r="E5" i="2"/>
  <c r="F5" i="2"/>
  <c r="G5" i="2"/>
  <c r="H5" i="2"/>
  <c r="I5" i="2"/>
  <c r="J5" i="2"/>
  <c r="K5" i="2"/>
  <c r="L5" i="2"/>
  <c r="M5" i="2"/>
  <c r="N5" i="2"/>
  <c r="D6" i="2"/>
  <c r="E6" i="2"/>
  <c r="F6" i="2"/>
  <c r="G6" i="2"/>
  <c r="H6" i="2"/>
  <c r="I6" i="2"/>
  <c r="J6" i="2"/>
  <c r="K6" i="2"/>
  <c r="L6" i="2"/>
  <c r="M6" i="2"/>
  <c r="N6" i="2"/>
  <c r="C6" i="2"/>
  <c r="C4" i="2"/>
  <c r="C5" i="2"/>
  <c r="H25" i="1"/>
  <c r="I25" i="1" s="1"/>
  <c r="J25" i="1" s="1"/>
  <c r="K25" i="1" s="1"/>
  <c r="L25" i="1" s="1"/>
  <c r="G25" i="1"/>
  <c r="H26" i="1"/>
  <c r="I26" i="1" s="1"/>
  <c r="G26" i="1"/>
  <c r="G40" i="1"/>
  <c r="G42" i="1" s="1"/>
  <c r="H40" i="1"/>
  <c r="F40" i="1"/>
  <c r="Q34" i="1"/>
  <c r="P34" i="1"/>
  <c r="O34" i="1"/>
  <c r="N34" i="1"/>
  <c r="M34" i="1"/>
  <c r="L34" i="1"/>
  <c r="K34" i="1"/>
  <c r="J34" i="1"/>
  <c r="I34" i="1"/>
  <c r="H34" i="1"/>
  <c r="G34" i="1"/>
  <c r="F34" i="1"/>
  <c r="F29" i="1"/>
  <c r="H17" i="1"/>
  <c r="I17" i="1" s="1"/>
  <c r="I18" i="1" s="1"/>
  <c r="G17" i="1"/>
  <c r="G18" i="1" s="1"/>
  <c r="G22" i="1" s="1"/>
  <c r="F18" i="1"/>
  <c r="F22" i="1" s="1"/>
  <c r="Q15" i="1"/>
  <c r="P15" i="1"/>
  <c r="O15" i="1"/>
  <c r="N15" i="1"/>
  <c r="M15" i="1"/>
  <c r="L15" i="1"/>
  <c r="K15" i="1"/>
  <c r="J15" i="1"/>
  <c r="I15" i="1"/>
  <c r="H15" i="1"/>
  <c r="G15" i="1"/>
  <c r="F15" i="1"/>
  <c r="M25" i="1" l="1"/>
  <c r="L29" i="1"/>
  <c r="G29" i="1"/>
  <c r="H42" i="1"/>
  <c r="F42" i="1"/>
  <c r="J26" i="1"/>
  <c r="I29" i="1"/>
  <c r="H29" i="1"/>
  <c r="I40" i="1"/>
  <c r="I42" i="1" s="1"/>
  <c r="G23" i="1"/>
  <c r="G44" i="1" s="1"/>
  <c r="H22" i="1"/>
  <c r="H18" i="1"/>
  <c r="J17" i="1"/>
  <c r="J18" i="1" s="1"/>
  <c r="I22" i="1"/>
  <c r="I23" i="1" s="1"/>
  <c r="H23" i="1"/>
  <c r="F23" i="1"/>
  <c r="H44" i="1" l="1"/>
  <c r="M29" i="1"/>
  <c r="N25" i="1"/>
  <c r="F44" i="1"/>
  <c r="K26" i="1"/>
  <c r="K29" i="1" s="1"/>
  <c r="J29" i="1"/>
  <c r="I44" i="1"/>
  <c r="J40" i="1"/>
  <c r="J42" i="1" s="1"/>
  <c r="J22" i="1"/>
  <c r="J23" i="1" s="1"/>
  <c r="K17" i="1"/>
  <c r="K18" i="1" s="1"/>
  <c r="N29" i="1" l="1"/>
  <c r="O25" i="1"/>
  <c r="J44" i="1"/>
  <c r="K40" i="1"/>
  <c r="K42" i="1" s="1"/>
  <c r="K22" i="1"/>
  <c r="K23" i="1" s="1"/>
  <c r="L17" i="1"/>
  <c r="L18" i="1" s="1"/>
  <c r="P25" i="1" l="1"/>
  <c r="O29" i="1"/>
  <c r="K44" i="1"/>
  <c r="L40" i="1"/>
  <c r="L42" i="1" s="1"/>
  <c r="M17" i="1"/>
  <c r="M18" i="1" s="1"/>
  <c r="L22" i="1"/>
  <c r="L23" i="1" s="1"/>
  <c r="Q25" i="1" l="1"/>
  <c r="Q29" i="1" s="1"/>
  <c r="P29" i="1"/>
  <c r="L44" i="1"/>
  <c r="M40" i="1"/>
  <c r="M42" i="1" s="1"/>
  <c r="M22" i="1"/>
  <c r="M23" i="1" s="1"/>
  <c r="N17" i="1"/>
  <c r="N18" i="1" s="1"/>
  <c r="M44" i="1" l="1"/>
  <c r="N40" i="1"/>
  <c r="N42" i="1" s="1"/>
  <c r="N22" i="1"/>
  <c r="N23" i="1" s="1"/>
  <c r="O17" i="1"/>
  <c r="O18" i="1" s="1"/>
  <c r="N44" i="1" l="1"/>
  <c r="O40" i="1"/>
  <c r="O42" i="1" s="1"/>
  <c r="O22" i="1"/>
  <c r="O23" i="1" s="1"/>
  <c r="P17" i="1"/>
  <c r="P18" i="1" s="1"/>
  <c r="O44" i="1" l="1"/>
  <c r="P40" i="1"/>
  <c r="P42" i="1" s="1"/>
  <c r="Q40" i="1"/>
  <c r="Q42" i="1" s="1"/>
  <c r="Q17" i="1"/>
  <c r="P22" i="1"/>
  <c r="P23" i="1" s="1"/>
  <c r="P44" i="1" l="1"/>
  <c r="Q18" i="1"/>
  <c r="Q22" i="1" s="1"/>
  <c r="Q23" i="1" s="1"/>
  <c r="Q44" i="1" s="1"/>
  <c r="G4" i="1" l="1"/>
  <c r="H4" i="1"/>
  <c r="I4" i="1"/>
  <c r="J4" i="1"/>
  <c r="K4" i="1"/>
  <c r="L4" i="1"/>
  <c r="M4" i="1"/>
  <c r="N4" i="1"/>
  <c r="O4" i="1"/>
  <c r="P4" i="1"/>
  <c r="Q4" i="1"/>
  <c r="F4" i="1"/>
  <c r="G5" i="1"/>
  <c r="H5" i="1" s="1"/>
  <c r="I5" i="1" s="1"/>
  <c r="J5" i="1" s="1"/>
  <c r="K5" i="1" s="1"/>
  <c r="L5" i="1" s="1"/>
  <c r="M5" i="1" s="1"/>
  <c r="N5" i="1" s="1"/>
  <c r="O5" i="1" s="1"/>
  <c r="P5" i="1" s="1"/>
  <c r="Q5" i="1" s="1"/>
</calcChain>
</file>

<file path=xl/sharedStrings.xml><?xml version="1.0" encoding="utf-8"?>
<sst xmlns="http://schemas.openxmlformats.org/spreadsheetml/2006/main" count="51" uniqueCount="44">
  <si>
    <t>in USD in $000</t>
  </si>
  <si>
    <t>Start Date</t>
  </si>
  <si>
    <t>End Date</t>
  </si>
  <si>
    <t>Months</t>
  </si>
  <si>
    <t>Q1</t>
  </si>
  <si>
    <t>Q2</t>
  </si>
  <si>
    <t>Q3</t>
  </si>
  <si>
    <t>Q4</t>
  </si>
  <si>
    <t>Growth %</t>
  </si>
  <si>
    <t>Beyr - Business Consulting</t>
  </si>
  <si>
    <t>www.beyr-consulting.com</t>
  </si>
  <si>
    <t>Cash on Hand</t>
  </si>
  <si>
    <t>Account Receivables</t>
  </si>
  <si>
    <t>Inventory</t>
  </si>
  <si>
    <t>Pre-Paid Exp</t>
  </si>
  <si>
    <t>Other Current Assets</t>
  </si>
  <si>
    <t>Total Current Assets</t>
  </si>
  <si>
    <t>Property, Plant, &amp; Equipment</t>
  </si>
  <si>
    <t>Long-Term Investments</t>
  </si>
  <si>
    <t>Goodwill &amp; Intangible Assets</t>
  </si>
  <si>
    <t>Other Long-Term Assets</t>
  </si>
  <si>
    <t>Total Non-Current Assets</t>
  </si>
  <si>
    <t>Total Assets</t>
  </si>
  <si>
    <t>Accounts Payables</t>
  </si>
  <si>
    <t xml:space="preserve">Accrued Liabilities </t>
  </si>
  <si>
    <t>Other Current Liabilities</t>
  </si>
  <si>
    <t>Revolver</t>
  </si>
  <si>
    <t xml:space="preserve">Total Current Liabilities </t>
  </si>
  <si>
    <t>Long-Term Debt</t>
  </si>
  <si>
    <t>Deferred Tax Liability</t>
  </si>
  <si>
    <t>Other Non-Current Liabilities</t>
  </si>
  <si>
    <t xml:space="preserve">Total Non-Current Liabilities </t>
  </si>
  <si>
    <t xml:space="preserve">Total Liabilities </t>
  </si>
  <si>
    <t>Common Stock Net</t>
  </si>
  <si>
    <t>Retain Earnings (Accumulated Deficit)</t>
  </si>
  <si>
    <t>Comprehensive Income</t>
  </si>
  <si>
    <t>Other Share Holders Equity</t>
  </si>
  <si>
    <t>Total Stockholders' equity</t>
  </si>
  <si>
    <t>Total liabilities and stockholders' equity</t>
  </si>
  <si>
    <t>Accumulated depreciation</t>
  </si>
  <si>
    <t>Net property, plant and equipment</t>
  </si>
  <si>
    <t xml:space="preserve">Check </t>
  </si>
  <si>
    <t xml:space="preserve">Quick Ratio </t>
  </si>
  <si>
    <t xml:space="preserve">Current Ratio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</si>
</sst>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164" fontId="0" fillId="3" borderId="0" xfId="0" applyNumberFormat="1" applyFill="1" applyAlignment="1">
      <alignment horizontal="right"/>
    </xf>
    <xf numFmtId="14" fontId="0" fillId="3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9" fontId="0" fillId="3" borderId="0" xfId="2" applyFont="1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0" borderId="0" xfId="0" applyFont="1"/>
    <xf numFmtId="0" fontId="11" fillId="4" borderId="0" xfId="0" applyFont="1" applyFill="1" applyAlignment="1">
      <alignment horizontal="left"/>
    </xf>
    <xf numFmtId="0" fontId="6" fillId="4" borderId="1" xfId="0" applyFont="1" applyFill="1" applyBorder="1" applyAlignment="1">
      <alignment horizontal="left"/>
    </xf>
    <xf numFmtId="0" fontId="0" fillId="4" borderId="2" xfId="0" applyFill="1" applyBorder="1"/>
    <xf numFmtId="0" fontId="0" fillId="4" borderId="2" xfId="0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4" xfId="0" applyFill="1" applyBorder="1"/>
    <xf numFmtId="0" fontId="0" fillId="4" borderId="5" xfId="0" applyFill="1" applyBorder="1" applyAlignment="1">
      <alignment horizontal="right"/>
    </xf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11" fillId="4" borderId="1" xfId="0" applyFont="1" applyFill="1" applyBorder="1" applyAlignment="1">
      <alignment horizontal="left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13" fillId="4" borderId="2" xfId="4" applyFont="1" applyFill="1" applyBorder="1" applyAlignment="1">
      <alignment horizontal="left"/>
    </xf>
    <xf numFmtId="0" fontId="14" fillId="4" borderId="4" xfId="0" applyFont="1" applyFill="1" applyBorder="1"/>
    <xf numFmtId="0" fontId="15" fillId="4" borderId="0" xfId="3" applyFont="1" applyFill="1" applyBorder="1"/>
    <xf numFmtId="164" fontId="15" fillId="4" borderId="0" xfId="3" applyNumberFormat="1" applyFont="1" applyFill="1" applyBorder="1" applyAlignment="1">
      <alignment horizontal="center"/>
    </xf>
    <xf numFmtId="0" fontId="15" fillId="4" borderId="0" xfId="3" applyFont="1" applyFill="1" applyBorder="1" applyAlignment="1">
      <alignment horizontal="center"/>
    </xf>
    <xf numFmtId="0" fontId="14" fillId="4" borderId="5" xfId="0" applyFont="1" applyFill="1" applyBorder="1"/>
    <xf numFmtId="0" fontId="8" fillId="5" borderId="4" xfId="0" applyFont="1" applyFill="1" applyBorder="1"/>
    <xf numFmtId="0" fontId="8" fillId="5" borderId="0" xfId="0" applyFont="1" applyFill="1"/>
    <xf numFmtId="14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5" xfId="0" applyFont="1" applyFill="1" applyBorder="1"/>
    <xf numFmtId="0" fontId="9" fillId="5" borderId="4" xfId="0" applyFont="1" applyFill="1" applyBorder="1"/>
    <xf numFmtId="0" fontId="9" fillId="5" borderId="0" xfId="0" applyFont="1" applyFill="1"/>
    <xf numFmtId="9" fontId="9" fillId="5" borderId="0" xfId="2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5" xfId="0" applyFont="1" applyFill="1" applyBorder="1"/>
    <xf numFmtId="165" fontId="2" fillId="5" borderId="0" xfId="1" applyNumberFormat="1" applyFont="1" applyFill="1" applyBorder="1" applyAlignment="1">
      <alignment horizontal="center"/>
    </xf>
    <xf numFmtId="0" fontId="2" fillId="5" borderId="0" xfId="0" applyFont="1" applyFill="1"/>
    <xf numFmtId="165" fontId="2" fillId="5" borderId="0" xfId="0" applyNumberFormat="1" applyFont="1" applyFill="1" applyAlignment="1">
      <alignment horizontal="center"/>
    </xf>
    <xf numFmtId="0" fontId="4" fillId="5" borderId="0" xfId="0" applyFont="1" applyFill="1"/>
    <xf numFmtId="0" fontId="2" fillId="5" borderId="0" xfId="0" applyFont="1" applyFill="1" applyAlignment="1">
      <alignment horizontal="left"/>
    </xf>
    <xf numFmtId="0" fontId="16" fillId="5" borderId="0" xfId="0" applyFont="1" applyFill="1" applyAlignment="1">
      <alignment horizontal="left" indent="1"/>
    </xf>
    <xf numFmtId="0" fontId="16" fillId="5" borderId="7" xfId="0" applyFont="1" applyFill="1" applyBorder="1" applyAlignment="1">
      <alignment horizontal="left" indent="1"/>
    </xf>
    <xf numFmtId="0" fontId="2" fillId="5" borderId="7" xfId="0" applyFont="1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 indent="2"/>
    </xf>
    <xf numFmtId="165" fontId="1" fillId="5" borderId="0" xfId="1" applyNumberFormat="1" applyFon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5" borderId="7" xfId="0" applyFill="1" applyBorder="1" applyAlignment="1">
      <alignment horizontal="left" indent="2"/>
    </xf>
    <xf numFmtId="0" fontId="17" fillId="5" borderId="0" xfId="0" applyFont="1" applyFill="1"/>
    <xf numFmtId="9" fontId="17" fillId="5" borderId="0" xfId="2" applyFont="1" applyFill="1" applyBorder="1" applyAlignment="1">
      <alignment horizontal="right"/>
    </xf>
    <xf numFmtId="165" fontId="1" fillId="5" borderId="7" xfId="1" applyNumberFormat="1" applyFont="1" applyFill="1" applyBorder="1" applyAlignment="1">
      <alignment horizontal="center"/>
    </xf>
    <xf numFmtId="165" fontId="2" fillId="5" borderId="7" xfId="0" applyNumberFormat="1" applyFont="1" applyFill="1" applyBorder="1" applyAlignment="1">
      <alignment horizontal="center"/>
    </xf>
    <xf numFmtId="0" fontId="18" fillId="5" borderId="0" xfId="0" applyFont="1" applyFill="1"/>
    <xf numFmtId="165" fontId="18" fillId="5" borderId="0" xfId="0" applyNumberFormat="1" applyFont="1" applyFill="1" applyAlignment="1">
      <alignment horizontal="center"/>
    </xf>
    <xf numFmtId="0" fontId="18" fillId="0" borderId="0" xfId="0" applyFont="1"/>
    <xf numFmtId="2" fontId="0" fillId="3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</cellXfs>
  <cellStyles count="5">
    <cellStyle name="Accent1" xfId="3" builtinId="29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Input!$B$6</c:f>
              <c:strCache>
                <c:ptCount val="1"/>
                <c:pt idx="0">
                  <c:v>Cash on Hand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Input!$C$3:$N$3</c:f>
              <c:numCache>
                <c:formatCode>[$-409]mmm\-yy;@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  <c:extLst xmlns:c15="http://schemas.microsoft.com/office/drawing/2012/chart"/>
            </c:numRef>
          </c:cat>
          <c:val>
            <c:numRef>
              <c:f>Input!$C$6:$N$6</c:f>
              <c:numCache>
                <c:formatCode>General</c:formatCode>
                <c:ptCount val="12"/>
                <c:pt idx="0">
                  <c:v>120</c:v>
                </c:pt>
                <c:pt idx="1">
                  <c:v>145</c:v>
                </c:pt>
                <c:pt idx="2">
                  <c:v>135</c:v>
                </c:pt>
                <c:pt idx="3">
                  <c:v>112</c:v>
                </c:pt>
                <c:pt idx="4">
                  <c:v>165</c:v>
                </c:pt>
                <c:pt idx="5">
                  <c:v>155</c:v>
                </c:pt>
                <c:pt idx="6">
                  <c:v>160</c:v>
                </c:pt>
                <c:pt idx="7">
                  <c:v>170</c:v>
                </c:pt>
                <c:pt idx="8">
                  <c:v>174</c:v>
                </c:pt>
                <c:pt idx="9">
                  <c:v>178</c:v>
                </c:pt>
                <c:pt idx="10">
                  <c:v>185</c:v>
                </c:pt>
                <c:pt idx="11">
                  <c:v>195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3F6F-42E3-B9FA-8C512C29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Quick Ratio </c:v>
                      </c:pt>
                    </c:strCache>
                  </c:strRef>
                </c:tx>
                <c:spPr>
                  <a:solidFill>
                    <a:schemeClr val="accent1">
                      <a:shade val="4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Input!$C$4:$N$4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2.2666666666666666</c:v>
                      </c:pt>
                      <c:pt idx="1">
                        <c:v>2.254335260115607</c:v>
                      </c:pt>
                      <c:pt idx="2">
                        <c:v>1.8753167764825138</c:v>
                      </c:pt>
                      <c:pt idx="3">
                        <c:v>1.3903789211689481</c:v>
                      </c:pt>
                      <c:pt idx="4">
                        <c:v>1.6517306680290238</c:v>
                      </c:pt>
                      <c:pt idx="5">
                        <c:v>1.4168892507524196</c:v>
                      </c:pt>
                      <c:pt idx="6">
                        <c:v>1.5538122357756159</c:v>
                      </c:pt>
                      <c:pt idx="7">
                        <c:v>1.4505499781670792</c:v>
                      </c:pt>
                      <c:pt idx="8">
                        <c:v>1.363083667645804</c:v>
                      </c:pt>
                      <c:pt idx="9">
                        <c:v>1.2110485880285669</c:v>
                      </c:pt>
                      <c:pt idx="10">
                        <c:v>1.1542621799362285</c:v>
                      </c:pt>
                      <c:pt idx="11">
                        <c:v>1.1113500846585767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F6F-42E3-B9FA-8C512C29637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Input!$B$9</c15:sqref>
                        </c15:formulaRef>
                      </c:ext>
                    </c:extLst>
                    <c:strCache>
                      <c:ptCount val="1"/>
                      <c:pt idx="0">
                        <c:v>Total Stockholders' equity</c:v>
                      </c:pt>
                    </c:strCache>
                  </c:strRef>
                </c:tx>
                <c:spPr>
                  <a:solidFill>
                    <a:schemeClr val="accent1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Input!$C$9:$N$9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575</c:v>
                      </c:pt>
                      <c:pt idx="1">
                        <c:v>600</c:v>
                      </c:pt>
                      <c:pt idx="2">
                        <c:v>590</c:v>
                      </c:pt>
                      <c:pt idx="3">
                        <c:v>532</c:v>
                      </c:pt>
                      <c:pt idx="4">
                        <c:v>585</c:v>
                      </c:pt>
                      <c:pt idx="5">
                        <c:v>575</c:v>
                      </c:pt>
                      <c:pt idx="6">
                        <c:v>580</c:v>
                      </c:pt>
                      <c:pt idx="7">
                        <c:v>640</c:v>
                      </c:pt>
                      <c:pt idx="8">
                        <c:v>644</c:v>
                      </c:pt>
                      <c:pt idx="9">
                        <c:v>648</c:v>
                      </c:pt>
                      <c:pt idx="10">
                        <c:v>655</c:v>
                      </c:pt>
                      <c:pt idx="11">
                        <c:v>665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F6F-42E3-B9FA-8C512C29637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tint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Input!$C$10:$N$10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F6F-42E3-B9FA-8C512C29637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tint val="4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Input!$C$11:$N$11</c15:sqref>
                        </c15:formulaRef>
                      </c:ext>
                    </c:extLst>
                    <c:numCache>
                      <c:formatCode>0%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F6F-42E3-B9FA-8C512C29637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Input!$B$5</c:f>
              <c:strCache>
                <c:ptCount val="1"/>
                <c:pt idx="0">
                  <c:v>Current Ratio 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Input!$C$3:$N$3</c:f>
              <c:numCache>
                <c:formatCode>[$-409]mmm\-yy;@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Input!$C$5:$N$5</c:f>
              <c:numCache>
                <c:formatCode>0.00</c:formatCode>
                <c:ptCount val="12"/>
                <c:pt idx="0">
                  <c:v>4.8</c:v>
                </c:pt>
                <c:pt idx="1">
                  <c:v>4.4508670520231215</c:v>
                </c:pt>
                <c:pt idx="2">
                  <c:v>3.8013177901672579</c:v>
                </c:pt>
                <c:pt idx="3">
                  <c:v>2.7206797408059047</c:v>
                </c:pt>
                <c:pt idx="4">
                  <c:v>2.8425132426545994</c:v>
                </c:pt>
                <c:pt idx="5">
                  <c:v>2.4881957574188833</c:v>
                </c:pt>
                <c:pt idx="6">
                  <c:v>2.7006736478957136</c:v>
                </c:pt>
                <c:pt idx="7">
                  <c:v>2.8021988214591302</c:v>
                </c:pt>
                <c:pt idx="8">
                  <c:v>2.6105486313395083</c:v>
                </c:pt>
                <c:pt idx="9">
                  <c:v>2.2999299939314448</c:v>
                </c:pt>
                <c:pt idx="10">
                  <c:v>2.1611717411571938</c:v>
                </c:pt>
                <c:pt idx="11">
                  <c:v>2.0412552575361613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F-42E3-B9FA-8C512C296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642896"/>
        <c:axId val="139297548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Input!$B$7</c15:sqref>
                        </c15:formulaRef>
                      </c:ext>
                    </c:extLst>
                    <c:strCache>
                      <c:ptCount val="1"/>
                      <c:pt idx="0">
                        <c:v>Total Assets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92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92000"/>
                      </a:schemeClr>
                    </a:solidFill>
                    <a:ln w="9525">
                      <a:solidFill>
                        <a:schemeClr val="accent1">
                          <a:shade val="92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Input!$C$7:$N$7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710</c:v>
                      </c:pt>
                      <c:pt idx="1">
                        <c:v>735</c:v>
                      </c:pt>
                      <c:pt idx="2">
                        <c:v>725</c:v>
                      </c:pt>
                      <c:pt idx="3">
                        <c:v>667</c:v>
                      </c:pt>
                      <c:pt idx="4">
                        <c:v>720</c:v>
                      </c:pt>
                      <c:pt idx="5">
                        <c:v>710</c:v>
                      </c:pt>
                      <c:pt idx="6">
                        <c:v>715</c:v>
                      </c:pt>
                      <c:pt idx="7">
                        <c:v>775</c:v>
                      </c:pt>
                      <c:pt idx="8">
                        <c:v>779</c:v>
                      </c:pt>
                      <c:pt idx="9">
                        <c:v>783</c:v>
                      </c:pt>
                      <c:pt idx="10">
                        <c:v>790</c:v>
                      </c:pt>
                      <c:pt idx="11">
                        <c:v>800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3F6F-42E3-B9FA-8C512C29637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Input!$B$8</c15:sqref>
                        </c15:formulaRef>
                      </c:ext>
                    </c:extLst>
                    <c:strCache>
                      <c:ptCount val="1"/>
                      <c:pt idx="0">
                        <c:v>Total Liabilities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75000"/>
                      </a:schemeClr>
                    </a:solidFill>
                    <a:ln w="9525">
                      <a:solidFill>
                        <a:schemeClr val="accent6">
                          <a:lumMod val="75000"/>
                        </a:schemeClr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Input!$C$8:$N$8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135</c:v>
                      </c:pt>
                      <c:pt idx="1">
                        <c:v>135</c:v>
                      </c:pt>
                      <c:pt idx="2">
                        <c:v>135</c:v>
                      </c:pt>
                      <c:pt idx="3">
                        <c:v>135</c:v>
                      </c:pt>
                      <c:pt idx="4">
                        <c:v>135</c:v>
                      </c:pt>
                      <c:pt idx="5">
                        <c:v>135</c:v>
                      </c:pt>
                      <c:pt idx="6">
                        <c:v>135</c:v>
                      </c:pt>
                      <c:pt idx="7">
                        <c:v>135</c:v>
                      </c:pt>
                      <c:pt idx="8">
                        <c:v>135</c:v>
                      </c:pt>
                      <c:pt idx="9">
                        <c:v>135</c:v>
                      </c:pt>
                      <c:pt idx="10">
                        <c:v>135</c:v>
                      </c:pt>
                      <c:pt idx="11">
                        <c:v>135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F6F-42E3-B9FA-8C512C296378}"/>
                  </c:ext>
                </c:extLst>
              </c15:ser>
            </c15:filteredLineSeries>
          </c:ext>
        </c:extLst>
      </c:lineChart>
      <c:dateAx>
        <c:axId val="14501925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Offset val="100"/>
        <c:baseTimeUnit val="months"/>
      </c:dateAx>
      <c:valAx>
        <c:axId val="1452813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valAx>
        <c:axId val="139297548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642896"/>
        <c:crosses val="max"/>
        <c:crossBetween val="between"/>
      </c:valAx>
      <c:dateAx>
        <c:axId val="197364289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392975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0220441336145"/>
          <c:y val="6.6666666666666666E-2"/>
          <c:w val="0.77145993388942247"/>
          <c:h val="0.728221972253468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Input!$B$6</c:f>
              <c:strCache>
                <c:ptCount val="1"/>
                <c:pt idx="0">
                  <c:v>Cash on Hand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Input!$O$3:$R$3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  <c:extLst xmlns:c15="http://schemas.microsoft.com/office/drawing/2012/chart"/>
            </c:strRef>
          </c:cat>
          <c:val>
            <c:numRef>
              <c:f>Input!$O$6:$R$6</c:f>
              <c:numCache>
                <c:formatCode>0</c:formatCode>
                <c:ptCount val="4"/>
                <c:pt idx="0">
                  <c:v>135</c:v>
                </c:pt>
                <c:pt idx="1">
                  <c:v>155</c:v>
                </c:pt>
                <c:pt idx="2">
                  <c:v>174</c:v>
                </c:pt>
                <c:pt idx="3">
                  <c:v>195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4428-48A9-9A43-3DC362BEB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Quick Ratio </c:v>
                      </c:pt>
                    </c:strCache>
                  </c:strRef>
                </c:tx>
                <c:spPr>
                  <a:solidFill>
                    <a:schemeClr val="accent1">
                      <a:shade val="4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Input!$O$4:$R$4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1.8753167764825138</c:v>
                      </c:pt>
                      <c:pt idx="1">
                        <c:v>1.4168892507524196</c:v>
                      </c:pt>
                      <c:pt idx="2">
                        <c:v>1.363083667645804</c:v>
                      </c:pt>
                      <c:pt idx="3">
                        <c:v>1.1113500846585767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4428-48A9-9A43-3DC362BEBD1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Input!$B$9</c15:sqref>
                        </c15:formulaRef>
                      </c:ext>
                    </c:extLst>
                    <c:strCache>
                      <c:ptCount val="1"/>
                      <c:pt idx="0">
                        <c:v>Total Stockholders' equity</c:v>
                      </c:pt>
                    </c:strCache>
                  </c:strRef>
                </c:tx>
                <c:spPr>
                  <a:solidFill>
                    <a:schemeClr val="accent1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Input!$O$9:$R$9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590</c:v>
                      </c:pt>
                      <c:pt idx="1">
                        <c:v>575</c:v>
                      </c:pt>
                      <c:pt idx="2">
                        <c:v>644</c:v>
                      </c:pt>
                      <c:pt idx="3">
                        <c:v>665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428-48A9-9A43-3DC362BEBD1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tint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Input!$O$10:$R$10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428-48A9-9A43-3DC362BEBD1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>
                      <a:tint val="4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Input!$O$11:$R$11</c15:sqref>
                        </c15:formulaRef>
                      </c:ext>
                    </c:extLst>
                    <c:numCache>
                      <c:formatCode>0%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4428-48A9-9A43-3DC362BEBD1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Input!$B$5</c:f>
              <c:strCache>
                <c:ptCount val="1"/>
                <c:pt idx="0">
                  <c:v>Current Ratio 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Input!$O$3:$R$3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Input!$O$5:$R$5</c:f>
              <c:numCache>
                <c:formatCode>0.00</c:formatCode>
                <c:ptCount val="4"/>
                <c:pt idx="0">
                  <c:v>3.8013177901672579</c:v>
                </c:pt>
                <c:pt idx="1">
                  <c:v>2.4881957574188833</c:v>
                </c:pt>
                <c:pt idx="2">
                  <c:v>2.6105486313395083</c:v>
                </c:pt>
                <c:pt idx="3">
                  <c:v>2.0412552575361613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8-48A9-9A43-3DC362BEB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642896"/>
        <c:axId val="139297548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Input!$B$7</c15:sqref>
                        </c15:formulaRef>
                      </c:ext>
                    </c:extLst>
                    <c:strCache>
                      <c:ptCount val="1"/>
                      <c:pt idx="0">
                        <c:v>Total Assets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shade val="92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shade val="92000"/>
                      </a:schemeClr>
                    </a:solidFill>
                    <a:ln w="9525">
                      <a:solidFill>
                        <a:schemeClr val="accent1">
                          <a:shade val="92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Input!$O$7:$R$7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725</c:v>
                      </c:pt>
                      <c:pt idx="1">
                        <c:v>710</c:v>
                      </c:pt>
                      <c:pt idx="2">
                        <c:v>779</c:v>
                      </c:pt>
                      <c:pt idx="3">
                        <c:v>800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4428-48A9-9A43-3DC362BEBD1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Input!$B$8</c15:sqref>
                        </c15:formulaRef>
                      </c:ext>
                    </c:extLst>
                    <c:strCache>
                      <c:ptCount val="1"/>
                      <c:pt idx="0">
                        <c:v>Total Liabilities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tint val="93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75000"/>
                      </a:schemeClr>
                    </a:solidFill>
                    <a:ln w="9525">
                      <a:solidFill>
                        <a:schemeClr val="accent1">
                          <a:tint val="93000"/>
                        </a:schemeClr>
                      </a:solidFill>
                    </a:ln>
                    <a:effectLst/>
                  </c:spPr>
                </c:marker>
                <c:dPt>
                  <c:idx val="1"/>
                  <c:marker>
                    <c:symbol val="circle"/>
                    <c:size val="5"/>
                    <c:spPr>
                      <a:solidFill>
                        <a:schemeClr val="accent6">
                          <a:lumMod val="75000"/>
                        </a:schemeClr>
                      </a:solidFill>
                      <a:ln w="9525">
                        <a:solidFill>
                          <a:schemeClr val="accent6">
                            <a:lumMod val="75000"/>
                          </a:schemeClr>
                        </a:solidFill>
                      </a:ln>
                      <a:effectLst/>
                    </c:spPr>
                  </c:marker>
                  <c:bubble3D val="0"/>
                  <c:spPr>
                    <a:ln w="28575" cap="rnd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4428-48A9-9A43-3DC362BEBD13}"/>
                    </c:ext>
                  </c:extLst>
                </c:dPt>
                <c:dPt>
                  <c:idx val="2"/>
                  <c:marker>
                    <c:symbol val="circle"/>
                    <c:size val="5"/>
                    <c:spPr>
                      <a:solidFill>
                        <a:schemeClr val="accent6">
                          <a:lumMod val="75000"/>
                        </a:schemeClr>
                      </a:solidFill>
                      <a:ln w="9525">
                        <a:solidFill>
                          <a:schemeClr val="accent6">
                            <a:lumMod val="75000"/>
                          </a:schemeClr>
                        </a:solidFill>
                      </a:ln>
                      <a:effectLst/>
                    </c:spPr>
                  </c:marker>
                  <c:bubble3D val="0"/>
                  <c:spPr>
                    <a:ln w="28575" cap="rnd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4-4428-48A9-9A43-3DC362BEBD13}"/>
                    </c:ext>
                  </c:extLst>
                </c:dPt>
                <c:dPt>
                  <c:idx val="3"/>
                  <c:marker>
                    <c:symbol val="circle"/>
                    <c:size val="5"/>
                    <c:spPr>
                      <a:solidFill>
                        <a:schemeClr val="accent6">
                          <a:lumMod val="75000"/>
                        </a:schemeClr>
                      </a:solidFill>
                      <a:ln w="9525">
                        <a:solidFill>
                          <a:schemeClr val="accent6">
                            <a:lumMod val="75000"/>
                          </a:schemeClr>
                        </a:solidFill>
                      </a:ln>
                      <a:effectLst/>
                    </c:spPr>
                  </c:marker>
                  <c:bubble3D val="0"/>
                  <c:spPr>
                    <a:ln w="28575" cap="rnd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4428-48A9-9A43-3DC362BEBD1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Input!$O$8:$R$8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135</c:v>
                      </c:pt>
                      <c:pt idx="1">
                        <c:v>135</c:v>
                      </c:pt>
                      <c:pt idx="2">
                        <c:v>135</c:v>
                      </c:pt>
                      <c:pt idx="3">
                        <c:v>135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4428-48A9-9A43-3DC362BEBD13}"/>
                  </c:ext>
                </c:extLst>
              </c15:ser>
            </c15:filteredLineSeries>
          </c:ext>
        </c:extLst>
      </c:lineChart>
      <c:catAx>
        <c:axId val="14501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Algn val="ctr"/>
        <c:lblOffset val="100"/>
        <c:noMultiLvlLbl val="0"/>
      </c:catAx>
      <c:valAx>
        <c:axId val="145281326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valAx>
        <c:axId val="139297548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642896"/>
        <c:crosses val="max"/>
        <c:crossBetween val="between"/>
      </c:valAx>
      <c:catAx>
        <c:axId val="197364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2975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4"/>
          <c:tx>
            <c:strRef>
              <c:f>Input!$B$8</c:f>
              <c:strCache>
                <c:ptCount val="1"/>
                <c:pt idx="0">
                  <c:v>Total Liabilities 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Input!$C$3:$N$3</c:f>
              <c:numCache>
                <c:formatCode>[$-409]mmm\-yy;@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  <c:extLst xmlns:c15="http://schemas.microsoft.com/office/drawing/2012/chart"/>
            </c:numRef>
          </c:cat>
          <c:val>
            <c:numRef>
              <c:f>Input!$C$8:$N$8</c:f>
              <c:numCache>
                <c:formatCode>General</c:formatCode>
                <c:ptCount val="12"/>
                <c:pt idx="0">
                  <c:v>135</c:v>
                </c:pt>
                <c:pt idx="1">
                  <c:v>135</c:v>
                </c:pt>
                <c:pt idx="2">
                  <c:v>135</c:v>
                </c:pt>
                <c:pt idx="3">
                  <c:v>135</c:v>
                </c:pt>
                <c:pt idx="4">
                  <c:v>135</c:v>
                </c:pt>
                <c:pt idx="5">
                  <c:v>135</c:v>
                </c:pt>
                <c:pt idx="6">
                  <c:v>135</c:v>
                </c:pt>
                <c:pt idx="7">
                  <c:v>135</c:v>
                </c:pt>
                <c:pt idx="8">
                  <c:v>135</c:v>
                </c:pt>
                <c:pt idx="9">
                  <c:v>135</c:v>
                </c:pt>
                <c:pt idx="10">
                  <c:v>135</c:v>
                </c:pt>
                <c:pt idx="11">
                  <c:v>135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E4D4-42B4-8D1E-4D97193F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Quick Ratio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Input!$C$4:$N$4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2.2666666666666666</c:v>
                      </c:pt>
                      <c:pt idx="1">
                        <c:v>2.254335260115607</c:v>
                      </c:pt>
                      <c:pt idx="2">
                        <c:v>1.8753167764825138</c:v>
                      </c:pt>
                      <c:pt idx="3">
                        <c:v>1.3903789211689481</c:v>
                      </c:pt>
                      <c:pt idx="4">
                        <c:v>1.6517306680290238</c:v>
                      </c:pt>
                      <c:pt idx="5">
                        <c:v>1.4168892507524196</c:v>
                      </c:pt>
                      <c:pt idx="6">
                        <c:v>1.5538122357756159</c:v>
                      </c:pt>
                      <c:pt idx="7">
                        <c:v>1.4505499781670792</c:v>
                      </c:pt>
                      <c:pt idx="8">
                        <c:v>1.363083667645804</c:v>
                      </c:pt>
                      <c:pt idx="9">
                        <c:v>1.2110485880285669</c:v>
                      </c:pt>
                      <c:pt idx="10">
                        <c:v>1.1542621799362285</c:v>
                      </c:pt>
                      <c:pt idx="11">
                        <c:v>1.1113500846585767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4D4-42B4-8D1E-4D97193F3F0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Input!$B$5</c15:sqref>
                        </c15:formulaRef>
                      </c:ext>
                    </c:extLst>
                    <c:strCache>
                      <c:ptCount val="1"/>
                      <c:pt idx="0">
                        <c:v>Current Ratio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Input!$C$5:$N$5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4.8</c:v>
                      </c:pt>
                      <c:pt idx="1">
                        <c:v>4.4508670520231215</c:v>
                      </c:pt>
                      <c:pt idx="2">
                        <c:v>3.8013177901672579</c:v>
                      </c:pt>
                      <c:pt idx="3">
                        <c:v>2.7206797408059047</c:v>
                      </c:pt>
                      <c:pt idx="4">
                        <c:v>2.8425132426545994</c:v>
                      </c:pt>
                      <c:pt idx="5">
                        <c:v>2.4881957574188833</c:v>
                      </c:pt>
                      <c:pt idx="6">
                        <c:v>2.7006736478957136</c:v>
                      </c:pt>
                      <c:pt idx="7">
                        <c:v>2.8021988214591302</c:v>
                      </c:pt>
                      <c:pt idx="8">
                        <c:v>2.6105486313395083</c:v>
                      </c:pt>
                      <c:pt idx="9">
                        <c:v>2.2999299939314448</c:v>
                      </c:pt>
                      <c:pt idx="10">
                        <c:v>2.1611717411571938</c:v>
                      </c:pt>
                      <c:pt idx="11">
                        <c:v>2.0412552575361613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4D4-42B4-8D1E-4D97193F3F0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Input!$B$6</c15:sqref>
                        </c15:formulaRef>
                      </c:ext>
                    </c:extLst>
                    <c:strCache>
                      <c:ptCount val="1"/>
                      <c:pt idx="0">
                        <c:v>Cash on Hand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Input!$C$6:$N$6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120</c:v>
                      </c:pt>
                      <c:pt idx="1">
                        <c:v>145</c:v>
                      </c:pt>
                      <c:pt idx="2">
                        <c:v>135</c:v>
                      </c:pt>
                      <c:pt idx="3">
                        <c:v>112</c:v>
                      </c:pt>
                      <c:pt idx="4">
                        <c:v>165</c:v>
                      </c:pt>
                      <c:pt idx="5">
                        <c:v>155</c:v>
                      </c:pt>
                      <c:pt idx="6">
                        <c:v>160</c:v>
                      </c:pt>
                      <c:pt idx="7">
                        <c:v>170</c:v>
                      </c:pt>
                      <c:pt idx="8">
                        <c:v>174</c:v>
                      </c:pt>
                      <c:pt idx="9">
                        <c:v>178</c:v>
                      </c:pt>
                      <c:pt idx="10">
                        <c:v>185</c:v>
                      </c:pt>
                      <c:pt idx="11">
                        <c:v>195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4D4-42B4-8D1E-4D97193F3F0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Input!$B$10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Input!$C$10:$N$10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4D4-42B4-8D1E-4D97193F3F00}"/>
                  </c:ext>
                </c:extLst>
              </c15:ser>
            </c15:filteredBarSeries>
          </c:ext>
        </c:extLst>
      </c:barChart>
      <c:barChart>
        <c:barDir val="col"/>
        <c:grouping val="stacked"/>
        <c:varyColors val="0"/>
        <c:ser>
          <c:idx val="3"/>
          <c:order val="3"/>
          <c:tx>
            <c:strRef>
              <c:f>Input!$B$7</c:f>
              <c:strCache>
                <c:ptCount val="1"/>
                <c:pt idx="0">
                  <c:v>Total Assets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Input!$C$3:$N$3</c:f>
              <c:numCache>
                <c:formatCode>[$-409]mmm\-yy;@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  <c:extLst xmlns:c15="http://schemas.microsoft.com/office/drawing/2012/chart"/>
            </c:numRef>
          </c:cat>
          <c:val>
            <c:numRef>
              <c:f>Input!$C$7:$N$7</c:f>
              <c:numCache>
                <c:formatCode>General</c:formatCode>
                <c:ptCount val="12"/>
                <c:pt idx="0">
                  <c:v>710</c:v>
                </c:pt>
                <c:pt idx="1">
                  <c:v>735</c:v>
                </c:pt>
                <c:pt idx="2">
                  <c:v>725</c:v>
                </c:pt>
                <c:pt idx="3">
                  <c:v>667</c:v>
                </c:pt>
                <c:pt idx="4">
                  <c:v>720</c:v>
                </c:pt>
                <c:pt idx="5">
                  <c:v>710</c:v>
                </c:pt>
                <c:pt idx="6">
                  <c:v>715</c:v>
                </c:pt>
                <c:pt idx="7">
                  <c:v>775</c:v>
                </c:pt>
                <c:pt idx="8">
                  <c:v>779</c:v>
                </c:pt>
                <c:pt idx="9">
                  <c:v>783</c:v>
                </c:pt>
                <c:pt idx="10">
                  <c:v>790</c:v>
                </c:pt>
                <c:pt idx="11">
                  <c:v>800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E4D4-42B4-8D1E-4D97193F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3642896"/>
        <c:axId val="1392975488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Input!$B$11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solidFill>
                      <a:schemeClr val="accent6">
                        <a:lumMod val="75000"/>
                      </a:schemeClr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Input!$C$3:$N$3</c15:sqref>
                        </c15:formulaRef>
                      </c:ext>
                    </c:extLst>
                    <c:numCache>
                      <c:formatCode>[$-409]mmm\-yy;@</c:formatCode>
                      <c:ptCount val="12"/>
                      <c:pt idx="0">
                        <c:v>44957</c:v>
                      </c:pt>
                      <c:pt idx="1">
                        <c:v>44985</c:v>
                      </c:pt>
                      <c:pt idx="2">
                        <c:v>45016</c:v>
                      </c:pt>
                      <c:pt idx="3">
                        <c:v>45046</c:v>
                      </c:pt>
                      <c:pt idx="4">
                        <c:v>45077</c:v>
                      </c:pt>
                      <c:pt idx="5">
                        <c:v>45107</c:v>
                      </c:pt>
                      <c:pt idx="6">
                        <c:v>45138</c:v>
                      </c:pt>
                      <c:pt idx="7">
                        <c:v>45169</c:v>
                      </c:pt>
                      <c:pt idx="8">
                        <c:v>45199</c:v>
                      </c:pt>
                      <c:pt idx="9">
                        <c:v>45230</c:v>
                      </c:pt>
                      <c:pt idx="10">
                        <c:v>45260</c:v>
                      </c:pt>
                      <c:pt idx="11">
                        <c:v>45291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Input!$C$11:$N$11</c15:sqref>
                        </c15:formulaRef>
                      </c:ext>
                    </c:extLst>
                    <c:numCache>
                      <c:formatCode>0%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4D4-42B4-8D1E-4D97193F3F0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Input!$B$9</c:f>
              <c:strCache>
                <c:ptCount val="1"/>
                <c:pt idx="0">
                  <c:v>Total Stockholders' equity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numRef>
              <c:f>Input!$C$3:$N$3</c:f>
              <c:numCache>
                <c:formatCode>[$-409]mmm\-yy;@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  <c:extLst xmlns:c15="http://schemas.microsoft.com/office/drawing/2012/chart"/>
            </c:numRef>
          </c:cat>
          <c:val>
            <c:numRef>
              <c:f>Input!$C$9:$N$9</c:f>
              <c:numCache>
                <c:formatCode>General</c:formatCode>
                <c:ptCount val="12"/>
                <c:pt idx="0">
                  <c:v>575</c:v>
                </c:pt>
                <c:pt idx="1">
                  <c:v>600</c:v>
                </c:pt>
                <c:pt idx="2">
                  <c:v>590</c:v>
                </c:pt>
                <c:pt idx="3">
                  <c:v>532</c:v>
                </c:pt>
                <c:pt idx="4">
                  <c:v>585</c:v>
                </c:pt>
                <c:pt idx="5">
                  <c:v>575</c:v>
                </c:pt>
                <c:pt idx="6">
                  <c:v>580</c:v>
                </c:pt>
                <c:pt idx="7">
                  <c:v>640</c:v>
                </c:pt>
                <c:pt idx="8">
                  <c:v>644</c:v>
                </c:pt>
                <c:pt idx="9">
                  <c:v>648</c:v>
                </c:pt>
                <c:pt idx="10">
                  <c:v>655</c:v>
                </c:pt>
                <c:pt idx="11">
                  <c:v>665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E4D4-42B4-8D1E-4D97193F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642896"/>
        <c:axId val="1392975488"/>
      </c:lineChart>
      <c:dateAx>
        <c:axId val="145019256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Offset val="100"/>
        <c:baseTimeUnit val="months"/>
      </c:dateAx>
      <c:valAx>
        <c:axId val="1452813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valAx>
        <c:axId val="13929754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642896"/>
        <c:crosses val="max"/>
        <c:crossBetween val="between"/>
      </c:valAx>
      <c:dateAx>
        <c:axId val="197364289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3929754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4"/>
          <c:tx>
            <c:strRef>
              <c:f>Input!$B$8</c:f>
              <c:strCache>
                <c:ptCount val="1"/>
                <c:pt idx="0">
                  <c:v>Total Liabilities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Input!$C$3:$R$3</c15:sqref>
                  </c15:fullRef>
                </c:ext>
              </c:extLst>
              <c:f>Input!$O$3:$R$3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Input!$C$8:$R$8</c15:sqref>
                  </c15:fullRef>
                </c:ext>
              </c:extLst>
              <c:f>Input!$O$8:$R$8</c:f>
              <c:numCache>
                <c:formatCode>General</c:formatCode>
                <c:ptCount val="4"/>
                <c:pt idx="0" formatCode="0">
                  <c:v>135</c:v>
                </c:pt>
                <c:pt idx="1" formatCode="0">
                  <c:v>135</c:v>
                </c:pt>
                <c:pt idx="2" formatCode="0">
                  <c:v>135</c:v>
                </c:pt>
                <c:pt idx="3" formatCode="0">
                  <c:v>135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C60-4FFD-AA61-0E4DDCDE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0192560"/>
        <c:axId val="14528132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Input!$B$4</c15:sqref>
                        </c15:formulaRef>
                      </c:ext>
                    </c:extLst>
                    <c:strCache>
                      <c:ptCount val="1"/>
                      <c:pt idx="0">
                        <c:v>Quick Ratio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Input!$C$3:$R$3</c15:sqref>
                        </c15:fullRef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Input!$C$4:$R$4</c15:sqref>
                        </c15:fullRef>
                        <c15:formulaRef>
                          <c15:sqref>Input!$O$4:$R$4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1.8753167764825138</c:v>
                      </c:pt>
                      <c:pt idx="1">
                        <c:v>1.4168892507524196</c:v>
                      </c:pt>
                      <c:pt idx="2">
                        <c:v>1.363083667645804</c:v>
                      </c:pt>
                      <c:pt idx="3">
                        <c:v>1.1113500846585767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C60-4FFD-AA61-0E4DDCDE6E9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Input!$B$5</c15:sqref>
                        </c15:formulaRef>
                      </c:ext>
                    </c:extLst>
                    <c:strCache>
                      <c:ptCount val="1"/>
                      <c:pt idx="0">
                        <c:v>Current Ratio 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Input!$C$3:$R$3</c15:sqref>
                        </c15:fullRef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Input!$C$5:$R$5</c15:sqref>
                        </c15:fullRef>
                        <c15:formulaRef>
                          <c15:sqref>Input!$O$5:$R$5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3.8013177901672579</c:v>
                      </c:pt>
                      <c:pt idx="1">
                        <c:v>2.4881957574188833</c:v>
                      </c:pt>
                      <c:pt idx="2">
                        <c:v>2.6105486313395083</c:v>
                      </c:pt>
                      <c:pt idx="3">
                        <c:v>2.0412552575361613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C60-4FFD-AA61-0E4DDCDE6E9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Input!$B$6</c15:sqref>
                        </c15:formulaRef>
                      </c:ext>
                    </c:extLst>
                    <c:strCache>
                      <c:ptCount val="1"/>
                      <c:pt idx="0">
                        <c:v>Cash on Hand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Input!$C$3:$R$3</c15:sqref>
                        </c15:fullRef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Input!$C$6:$R$6</c15:sqref>
                        </c15:fullRef>
                        <c15:formulaRef>
                          <c15:sqref>Input!$O$6:$R$6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 formatCode="0">
                        <c:v>135</c:v>
                      </c:pt>
                      <c:pt idx="1" formatCode="0">
                        <c:v>155</c:v>
                      </c:pt>
                      <c:pt idx="2" formatCode="0">
                        <c:v>174</c:v>
                      </c:pt>
                      <c:pt idx="3" formatCode="0">
                        <c:v>195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C60-4FFD-AA61-0E4DDCDE6E9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Input!$B$10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0070C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Input!$C$3:$R$3</c15:sqref>
                        </c15:fullRef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Input!$C$10:$R$10</c15:sqref>
                        </c15:fullRef>
                        <c15:formulaRef>
                          <c15:sqref>Input!$O$10:$R$10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C60-4FFD-AA61-0E4DDCDE6E96}"/>
                  </c:ext>
                </c:extLst>
              </c15:ser>
            </c15:filteredBarSeries>
          </c:ext>
        </c:extLst>
      </c:barChart>
      <c:barChart>
        <c:barDir val="col"/>
        <c:grouping val="stacked"/>
        <c:varyColors val="0"/>
        <c:ser>
          <c:idx val="3"/>
          <c:order val="3"/>
          <c:tx>
            <c:strRef>
              <c:f>Input!$B$7</c:f>
              <c:strCache>
                <c:ptCount val="1"/>
                <c:pt idx="0">
                  <c:v>Total 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Input!$C$3:$R$3</c15:sqref>
                  </c15:fullRef>
                </c:ext>
              </c:extLst>
              <c:f>Input!$O$3:$R$3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Input!$C$7:$R$7</c15:sqref>
                  </c15:fullRef>
                </c:ext>
              </c:extLst>
              <c:f>Input!$O$7:$R$7</c:f>
              <c:numCache>
                <c:formatCode>General</c:formatCode>
                <c:ptCount val="4"/>
                <c:pt idx="0" formatCode="0">
                  <c:v>725</c:v>
                </c:pt>
                <c:pt idx="1" formatCode="0">
                  <c:v>710</c:v>
                </c:pt>
                <c:pt idx="2" formatCode="0">
                  <c:v>779</c:v>
                </c:pt>
                <c:pt idx="3" formatCode="0">
                  <c:v>800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C60-4FFD-AA61-0E4DDCDE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3642896"/>
        <c:axId val="1392975488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Input!$B$11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solidFill>
                      <a:schemeClr val="accent6">
                        <a:lumMod val="75000"/>
                      </a:schemeClr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Input!$C$3:$R$3</c15:sqref>
                        </c15:fullRef>
                        <c15:formulaRef>
                          <c15:sqref>Input!$O$3:$R$3</c15:sqref>
                        </c15:formulaRef>
                      </c:ext>
                    </c:extLst>
                    <c:strCache>
                      <c:ptCount val="4"/>
                      <c:pt idx="0">
                        <c:v>Q1</c:v>
                      </c:pt>
                      <c:pt idx="1">
                        <c:v>Q2</c:v>
                      </c:pt>
                      <c:pt idx="2">
                        <c:v>Q3</c:v>
                      </c:pt>
                      <c:pt idx="3">
                        <c:v>Q4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Input!$C$11:$R$11</c15:sqref>
                        </c15:fullRef>
                        <c15:formulaRef>
                          <c15:sqref>Input!$O$11:$R$11</c15:sqref>
                        </c15:formulaRef>
                      </c:ext>
                    </c:extLst>
                    <c:numCache>
                      <c:formatCode>0%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4C60-4FFD-AA61-0E4DDCDE6E9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Input!$B$9</c:f>
              <c:strCache>
                <c:ptCount val="1"/>
                <c:pt idx="0">
                  <c:v>Total Stockholders' equity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Input!$C$3:$R$3</c15:sqref>
                  </c15:fullRef>
                </c:ext>
              </c:extLst>
              <c:f>Input!$O$3:$R$3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Input!$C$9:$R$9</c15:sqref>
                  </c15:fullRef>
                </c:ext>
              </c:extLst>
              <c:f>Input!$O$9:$R$9</c:f>
              <c:numCache>
                <c:formatCode>General</c:formatCode>
                <c:ptCount val="4"/>
                <c:pt idx="0" formatCode="0">
                  <c:v>590</c:v>
                </c:pt>
                <c:pt idx="1" formatCode="0">
                  <c:v>575</c:v>
                </c:pt>
                <c:pt idx="2" formatCode="0">
                  <c:v>644</c:v>
                </c:pt>
                <c:pt idx="3" formatCode="0">
                  <c:v>665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4C60-4FFD-AA61-0E4DDCDE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642896"/>
        <c:axId val="1392975488"/>
      </c:lineChart>
      <c:catAx>
        <c:axId val="145019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813264"/>
        <c:crosses val="autoZero"/>
        <c:auto val="1"/>
        <c:lblAlgn val="ctr"/>
        <c:lblOffset val="100"/>
        <c:noMultiLvlLbl val="0"/>
      </c:catAx>
      <c:valAx>
        <c:axId val="1452813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0192560"/>
        <c:crosses val="autoZero"/>
        <c:crossBetween val="between"/>
      </c:valAx>
      <c:valAx>
        <c:axId val="13929754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642896"/>
        <c:crosses val="max"/>
        <c:crossBetween val="between"/>
      </c:valAx>
      <c:catAx>
        <c:axId val="197364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2975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927832364756657E-2"/>
          <c:y val="0.8225978023933449"/>
          <c:w val="0.87793143610058766"/>
          <c:h val="0.14576377952755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chart" Target="../charts/chart4.xml"/><Relationship Id="rId3" Type="http://schemas.openxmlformats.org/officeDocument/2006/relationships/image" Target="../media/image2.svg"/><Relationship Id="rId7" Type="http://schemas.openxmlformats.org/officeDocument/2006/relationships/hyperlink" Target="#'P&amp;L'!A1"/><Relationship Id="rId12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hyperlink" Target="mailto:ylvi@beyr-consulting.com?subject=Hi" TargetMode="External"/><Relationship Id="rId6" Type="http://schemas.openxmlformats.org/officeDocument/2006/relationships/image" Target="../media/image4.svg"/><Relationship Id="rId11" Type="http://schemas.openxmlformats.org/officeDocument/2006/relationships/chart" Target="../charts/chart2.xml"/><Relationship Id="rId5" Type="http://schemas.openxmlformats.org/officeDocument/2006/relationships/image" Target="../media/image3.png"/><Relationship Id="rId10" Type="http://schemas.openxmlformats.org/officeDocument/2006/relationships/chart" Target="../charts/chart1.xml"/><Relationship Id="rId4" Type="http://schemas.openxmlformats.org/officeDocument/2006/relationships/hyperlink" Target="http://www.beyr-consulting.com" TargetMode="External"/><Relationship Id="rId9" Type="http://schemas.openxmlformats.org/officeDocument/2006/relationships/image" Target="../media/image6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svg"/><Relationship Id="rId7" Type="http://schemas.openxmlformats.org/officeDocument/2006/relationships/hyperlink" Target="#Dashboard!A1"/><Relationship Id="rId2" Type="http://schemas.openxmlformats.org/officeDocument/2006/relationships/image" Target="../media/image1.png"/><Relationship Id="rId1" Type="http://schemas.openxmlformats.org/officeDocument/2006/relationships/hyperlink" Target="mailto:ylvi@beyr-consulting.com?subject=Hi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://www.beyr-consulting.com" TargetMode="External"/><Relationship Id="rId9" Type="http://schemas.openxmlformats.org/officeDocument/2006/relationships/image" Target="../media/image6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svg"/><Relationship Id="rId7" Type="http://schemas.openxmlformats.org/officeDocument/2006/relationships/hyperlink" Target="#Dashboard!A1"/><Relationship Id="rId2" Type="http://schemas.openxmlformats.org/officeDocument/2006/relationships/image" Target="../media/image1.png"/><Relationship Id="rId1" Type="http://schemas.openxmlformats.org/officeDocument/2006/relationships/hyperlink" Target="mailto:ylvi@beyr-consulting.com?subject=Hi" TargetMode="Externa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hyperlink" Target="http://www.beyr-consulting.com" TargetMode="External"/><Relationship Id="rId9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146091</xdr:colOff>
      <xdr:row>7</xdr:row>
      <xdr:rowOff>48571</xdr:rowOff>
    </xdr:from>
    <xdr:to>
      <xdr:col>19</xdr:col>
      <xdr:colOff>433353</xdr:colOff>
      <xdr:row>12</xdr:row>
      <xdr:rowOff>105721</xdr:rowOff>
    </xdr:to>
    <xdr:sp macro="" textlink="">
      <xdr:nvSpPr>
        <xdr:cNvPr id="16" name="Rectangle: Rounded Corners 15">
          <a:extLst>
            <a:ext uri="{FF2B5EF4-FFF2-40B4-BE49-F238E27FC236}">
              <a16:creationId xmlns:a16="http://schemas.microsoft.com/office/drawing/2014/main" id="{BD11DC92-DCA1-111D-2599-28514544BBB4}"/>
            </a:ext>
          </a:extLst>
        </xdr:cNvPr>
        <xdr:cNvSpPr/>
      </xdr:nvSpPr>
      <xdr:spPr>
        <a:xfrm>
          <a:off x="8420935" y="1644009"/>
          <a:ext cx="3323356" cy="10096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accent1">
                  <a:lumMod val="75000"/>
                </a:schemeClr>
              </a:solidFill>
            </a:rPr>
            <a:t>Stockholders' Equity: 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8</xdr:col>
      <xdr:colOff>590211</xdr:colOff>
      <xdr:row>0</xdr:row>
      <xdr:rowOff>65316</xdr:rowOff>
    </xdr:from>
    <xdr:to>
      <xdr:col>9</xdr:col>
      <xdr:colOff>492580</xdr:colOff>
      <xdr:row>1</xdr:row>
      <xdr:rowOff>122466</xdr:rowOff>
    </xdr:to>
    <xdr:pic>
      <xdr:nvPicPr>
        <xdr:cNvPr id="2" name="Graphic 1" descr="Envelop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05625-2760-452D-B8A9-B22E9C5E2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876461" y="65316"/>
          <a:ext cx="514690" cy="519793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0</xdr:row>
      <xdr:rowOff>0</xdr:rowOff>
    </xdr:from>
    <xdr:to>
      <xdr:col>8</xdr:col>
      <xdr:colOff>371475</xdr:colOff>
      <xdr:row>1</xdr:row>
      <xdr:rowOff>152400</xdr:rowOff>
    </xdr:to>
    <xdr:pic>
      <xdr:nvPicPr>
        <xdr:cNvPr id="3" name="Graphic 2" descr="Internet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CA2F11-9932-42C8-A4FF-F8E4DAC0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02554" y="0"/>
          <a:ext cx="555171" cy="615043"/>
        </a:xfrm>
        <a:prstGeom prst="rect">
          <a:avLst/>
        </a:prstGeom>
      </xdr:spPr>
    </xdr:pic>
    <xdr:clientData/>
  </xdr:twoCellAnchor>
  <xdr:twoCellAnchor editAs="oneCell">
    <xdr:from>
      <xdr:col>10</xdr:col>
      <xdr:colOff>16670</xdr:colOff>
      <xdr:row>0</xdr:row>
      <xdr:rowOff>76200</xdr:rowOff>
    </xdr:from>
    <xdr:to>
      <xdr:col>10</xdr:col>
      <xdr:colOff>564697</xdr:colOff>
      <xdr:row>1</xdr:row>
      <xdr:rowOff>76200</xdr:rowOff>
    </xdr:to>
    <xdr:pic>
      <xdr:nvPicPr>
        <xdr:cNvPr id="4" name="Graphic 3" descr="Bar graph with upward trend with solid fil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3B64A2-9C5F-405D-8B4A-960E2C54E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527563" y="76200"/>
          <a:ext cx="548027" cy="462643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</xdr:row>
      <xdr:rowOff>161924</xdr:rowOff>
    </xdr:from>
    <xdr:to>
      <xdr:col>19</xdr:col>
      <xdr:colOff>428625</xdr:colOff>
      <xdr:row>6</xdr:row>
      <xdr:rowOff>76199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51EBD87-004C-58AD-4B9D-D41F1A1B8583}"/>
            </a:ext>
          </a:extLst>
        </xdr:cNvPr>
        <xdr:cNvSpPr/>
      </xdr:nvSpPr>
      <xdr:spPr>
        <a:xfrm>
          <a:off x="523875" y="804862"/>
          <a:ext cx="11215688" cy="6762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chemeClr val="accent1">
                  <a:lumMod val="75000"/>
                </a:schemeClr>
              </a:solidFill>
            </a:rPr>
            <a:t>Balance Sheet Dashboard for FY-2023</a:t>
          </a:r>
        </a:p>
      </xdr:txBody>
    </xdr:sp>
    <xdr:clientData/>
  </xdr:twoCellAnchor>
  <xdr:twoCellAnchor>
    <xdr:from>
      <xdr:col>1</xdr:col>
      <xdr:colOff>139702</xdr:colOff>
      <xdr:row>7</xdr:row>
      <xdr:rowOff>50309</xdr:rowOff>
    </xdr:from>
    <xdr:to>
      <xdr:col>6</xdr:col>
      <xdr:colOff>425452</xdr:colOff>
      <xdr:row>12</xdr:row>
      <xdr:rowOff>116984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AC8CC76E-62E3-4BED-B7B0-7DEFF957D322}"/>
            </a:ext>
          </a:extLst>
        </xdr:cNvPr>
        <xdr:cNvSpPr/>
      </xdr:nvSpPr>
      <xdr:spPr>
        <a:xfrm>
          <a:off x="520702" y="1645747"/>
          <a:ext cx="3321844" cy="101917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Total</a:t>
          </a:r>
          <a:r>
            <a:rPr lang="en-US" sz="1800" b="1" baseline="0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n-US" sz="1800" b="1">
              <a:solidFill>
                <a:schemeClr val="accent1">
                  <a:lumMod val="75000"/>
                </a:schemeClr>
              </a:solidFill>
            </a:rPr>
            <a:t>Assets: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432027</xdr:colOff>
      <xdr:row>7</xdr:row>
      <xdr:rowOff>86066</xdr:rowOff>
    </xdr:from>
    <xdr:to>
      <xdr:col>13</xdr:col>
      <xdr:colOff>105456</xdr:colOff>
      <xdr:row>12</xdr:row>
      <xdr:rowOff>143216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7803E8A3-EDDE-4E65-BA9A-F9A459419E5B}"/>
            </a:ext>
          </a:extLst>
        </xdr:cNvPr>
        <xdr:cNvSpPr/>
      </xdr:nvSpPr>
      <xdr:spPr>
        <a:xfrm>
          <a:off x="4456340" y="1681504"/>
          <a:ext cx="3316741" cy="10096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 b="1">
              <a:solidFill>
                <a:schemeClr val="accent1">
                  <a:lumMod val="75000"/>
                </a:schemeClr>
              </a:solidFill>
            </a:rPr>
            <a:t>Total</a:t>
          </a:r>
          <a:r>
            <a:rPr lang="en-US" sz="2000" b="1" baseline="0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n-US" sz="2000" b="1">
              <a:solidFill>
                <a:schemeClr val="accent1">
                  <a:lumMod val="75000"/>
                </a:schemeClr>
              </a:solidFill>
            </a:rPr>
            <a:t>Liabilities: 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95250</xdr:colOff>
      <xdr:row>14</xdr:row>
      <xdr:rowOff>133349</xdr:rowOff>
    </xdr:from>
    <xdr:to>
      <xdr:col>12</xdr:col>
      <xdr:colOff>314325</xdr:colOff>
      <xdr:row>32</xdr:row>
      <xdr:rowOff>104774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C7BC5354-FA10-423C-B9A4-2F0B1D3B8DDB}"/>
            </a:ext>
          </a:extLst>
        </xdr:cNvPr>
        <xdr:cNvSpPr/>
      </xdr:nvSpPr>
      <xdr:spPr>
        <a:xfrm>
          <a:off x="95250" y="3448049"/>
          <a:ext cx="6924675" cy="34004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Cash on Hand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8316</xdr:colOff>
      <xdr:row>14</xdr:row>
      <xdr:rowOff>109159</xdr:rowOff>
    </xdr:from>
    <xdr:to>
      <xdr:col>19</xdr:col>
      <xdr:colOff>496132</xdr:colOff>
      <xdr:row>32</xdr:row>
      <xdr:rowOff>80584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DFF0D806-A0AB-4398-B994-75DFEDC93FA7}"/>
            </a:ext>
          </a:extLst>
        </xdr:cNvPr>
        <xdr:cNvSpPr/>
      </xdr:nvSpPr>
      <xdr:spPr>
        <a:xfrm>
          <a:off x="7675941" y="3038097"/>
          <a:ext cx="4131129" cy="34004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 baseline="0">
              <a:solidFill>
                <a:schemeClr val="accent1">
                  <a:lumMod val="75000"/>
                </a:schemeClr>
              </a:solidFill>
            </a:rPr>
            <a:t>Cash on Hand </a:t>
          </a:r>
          <a:endParaRPr lang="en-US" sz="1800" b="1">
            <a:solidFill>
              <a:schemeClr val="accent1">
                <a:lumMod val="75000"/>
              </a:schemeClr>
            </a:solidFill>
          </a:endParaRP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75180</xdr:colOff>
      <xdr:row>8</xdr:row>
      <xdr:rowOff>161245</xdr:rowOff>
    </xdr:from>
    <xdr:to>
      <xdr:col>5</xdr:col>
      <xdr:colOff>428625</xdr:colOff>
      <xdr:row>11</xdr:row>
      <xdr:rowOff>37420</xdr:rowOff>
    </xdr:to>
    <xdr:sp macro="" textlink="Input!N7">
      <xdr:nvSpPr>
        <xdr:cNvPr id="11" name="TextBox 10">
          <a:extLst>
            <a:ext uri="{FF2B5EF4-FFF2-40B4-BE49-F238E27FC236}">
              <a16:creationId xmlns:a16="http://schemas.microsoft.com/office/drawing/2014/main" id="{DA14FFBF-3538-15B8-8B82-9D640BDC204A}"/>
            </a:ext>
          </a:extLst>
        </xdr:cNvPr>
        <xdr:cNvSpPr txBox="1"/>
      </xdr:nvSpPr>
      <xdr:spPr>
        <a:xfrm>
          <a:off x="1670618" y="1947183"/>
          <a:ext cx="1567882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D7988F-764F-4A8C-9B37-4BF3239D6230}" type="TxLink">
            <a:rPr lang="en-US" sz="2400" b="1" i="0" u="none" strike="noStrike">
              <a:solidFill>
                <a:srgbClr val="000000"/>
              </a:solidFill>
              <a:latin typeface="Calibri"/>
              <a:cs typeface="Calibri"/>
            </a:rPr>
            <a:t>800</a:t>
          </a:fld>
          <a:endParaRPr lang="en-US" sz="5400" b="1">
            <a:solidFill>
              <a:srgbClr val="002060"/>
            </a:solidFill>
          </a:endParaRPr>
        </a:p>
      </xdr:txBody>
    </xdr:sp>
    <xdr:clientData/>
  </xdr:twoCellAnchor>
  <xdr:twoCellAnchor>
    <xdr:from>
      <xdr:col>9</xdr:col>
      <xdr:colOff>498702</xdr:colOff>
      <xdr:row>9</xdr:row>
      <xdr:rowOff>22793</xdr:rowOff>
    </xdr:from>
    <xdr:to>
      <xdr:col>13</xdr:col>
      <xdr:colOff>67356</xdr:colOff>
      <xdr:row>11</xdr:row>
      <xdr:rowOff>89468</xdr:rowOff>
    </xdr:to>
    <xdr:sp macro="" textlink="Input!N8">
      <xdr:nvSpPr>
        <xdr:cNvPr id="12" name="TextBox 11">
          <a:extLst>
            <a:ext uri="{FF2B5EF4-FFF2-40B4-BE49-F238E27FC236}">
              <a16:creationId xmlns:a16="http://schemas.microsoft.com/office/drawing/2014/main" id="{6F560A83-8BF3-BA78-5DBA-84756CE52455}"/>
            </a:ext>
          </a:extLst>
        </xdr:cNvPr>
        <xdr:cNvSpPr txBox="1"/>
      </xdr:nvSpPr>
      <xdr:spPr>
        <a:xfrm>
          <a:off x="5737452" y="1999231"/>
          <a:ext cx="1997529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B50CD66-E37A-4D95-A107-B6E890ADC86C}" type="TxLink">
            <a:rPr lang="en-US" sz="2400" b="1" i="0" u="none" strike="noStrike">
              <a:solidFill>
                <a:srgbClr val="000000"/>
              </a:solidFill>
              <a:latin typeface="Calibri"/>
              <a:cs typeface="Calibri"/>
            </a:rPr>
            <a:t>135</a:t>
          </a:fld>
          <a:endParaRPr lang="en-US" sz="11500" b="1">
            <a:solidFill>
              <a:srgbClr val="002060"/>
            </a:solidFill>
          </a:endParaRPr>
        </a:p>
      </xdr:txBody>
    </xdr:sp>
    <xdr:clientData/>
  </xdr:twoCellAnchor>
  <xdr:twoCellAnchor>
    <xdr:from>
      <xdr:col>16</xdr:col>
      <xdr:colOff>404812</xdr:colOff>
      <xdr:row>9</xdr:row>
      <xdr:rowOff>36060</xdr:rowOff>
    </xdr:from>
    <xdr:to>
      <xdr:col>19</xdr:col>
      <xdr:colOff>194241</xdr:colOff>
      <xdr:row>11</xdr:row>
      <xdr:rowOff>102735</xdr:rowOff>
    </xdr:to>
    <xdr:sp macro="" textlink="Input!N9">
      <xdr:nvSpPr>
        <xdr:cNvPr id="13" name="TextBox 12">
          <a:extLst>
            <a:ext uri="{FF2B5EF4-FFF2-40B4-BE49-F238E27FC236}">
              <a16:creationId xmlns:a16="http://schemas.microsoft.com/office/drawing/2014/main" id="{FDA39B3D-B85E-221F-06B1-42D475873B1B}"/>
            </a:ext>
          </a:extLst>
        </xdr:cNvPr>
        <xdr:cNvSpPr txBox="1"/>
      </xdr:nvSpPr>
      <xdr:spPr>
        <a:xfrm>
          <a:off x="9894093" y="2012498"/>
          <a:ext cx="1611086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B111123-93E6-4B92-96C0-0935F88DF84F}" type="TxLink">
            <a:rPr lang="en-US" sz="2400" b="1" i="0" u="none" strike="noStrike">
              <a:solidFill>
                <a:srgbClr val="000000"/>
              </a:solidFill>
              <a:latin typeface="Calibri"/>
              <a:cs typeface="Calibri"/>
            </a:rPr>
            <a:t>665</a:t>
          </a:fld>
          <a:endParaRPr lang="en-US" sz="11500" b="1">
            <a:solidFill>
              <a:srgbClr val="002060"/>
            </a:solidFill>
          </a:endParaRPr>
        </a:p>
      </xdr:txBody>
    </xdr:sp>
    <xdr:clientData/>
  </xdr:twoCellAnchor>
  <xdr:twoCellAnchor>
    <xdr:from>
      <xdr:col>2</xdr:col>
      <xdr:colOff>114300</xdr:colOff>
      <xdr:row>17</xdr:row>
      <xdr:rowOff>76200</xdr:rowOff>
    </xdr:from>
    <xdr:to>
      <xdr:col>11</xdr:col>
      <xdr:colOff>590550</xdr:colOff>
      <xdr:row>31</xdr:row>
      <xdr:rowOff>152399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6A9E9D6-F451-4C92-847D-A96A3D152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378622</xdr:colOff>
      <xdr:row>17</xdr:row>
      <xdr:rowOff>92529</xdr:rowOff>
    </xdr:from>
    <xdr:to>
      <xdr:col>19</xdr:col>
      <xdr:colOff>233024</xdr:colOff>
      <xdr:row>31</xdr:row>
      <xdr:rowOff>92529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F759993-D2FB-48FC-A5B6-BEEF0586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119063</xdr:colOff>
      <xdr:row>34</xdr:row>
      <xdr:rowOff>59532</xdr:rowOff>
    </xdr:from>
    <xdr:to>
      <xdr:col>12</xdr:col>
      <xdr:colOff>338138</xdr:colOff>
      <xdr:row>52</xdr:row>
      <xdr:rowOff>30957</xdr:rowOff>
    </xdr:to>
    <xdr:sp macro="" textlink="">
      <xdr:nvSpPr>
        <xdr:cNvPr id="17" name="Rectangle: Rounded Corners 16">
          <a:extLst>
            <a:ext uri="{FF2B5EF4-FFF2-40B4-BE49-F238E27FC236}">
              <a16:creationId xmlns:a16="http://schemas.microsoft.com/office/drawing/2014/main" id="{24295604-80FC-4BC1-8B57-69EBC7DF1365}"/>
            </a:ext>
          </a:extLst>
        </xdr:cNvPr>
        <xdr:cNvSpPr/>
      </xdr:nvSpPr>
      <xdr:spPr>
        <a:xfrm>
          <a:off x="119063" y="6798470"/>
          <a:ext cx="6898481" cy="34004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Stockholders' Equity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13987</xdr:colOff>
      <xdr:row>34</xdr:row>
      <xdr:rowOff>18521</xdr:rowOff>
    </xdr:from>
    <xdr:to>
      <xdr:col>19</xdr:col>
      <xdr:colOff>481734</xdr:colOff>
      <xdr:row>52</xdr:row>
      <xdr:rowOff>35718</xdr:rowOff>
    </xdr:to>
    <xdr:sp macro="" textlink="">
      <xdr:nvSpPr>
        <xdr:cNvPr id="18" name="Rectangle: Rounded Corners 17">
          <a:extLst>
            <a:ext uri="{FF2B5EF4-FFF2-40B4-BE49-F238E27FC236}">
              <a16:creationId xmlns:a16="http://schemas.microsoft.com/office/drawing/2014/main" id="{1A1B0B91-B6DA-4CA0-863E-CE34EF3A4A45}"/>
            </a:ext>
          </a:extLst>
        </xdr:cNvPr>
        <xdr:cNvSpPr/>
      </xdr:nvSpPr>
      <xdr:spPr>
        <a:xfrm>
          <a:off x="7681612" y="6757459"/>
          <a:ext cx="4111060" cy="3446197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accent1">
                  <a:lumMod val="75000"/>
                </a:schemeClr>
              </a:solidFill>
            </a:rPr>
            <a:t>Stockholders Equity</a:t>
          </a: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369094</xdr:colOff>
      <xdr:row>37</xdr:row>
      <xdr:rowOff>11906</xdr:rowOff>
    </xdr:from>
    <xdr:to>
      <xdr:col>12</xdr:col>
      <xdr:colOff>214313</xdr:colOff>
      <xdr:row>51</xdr:row>
      <xdr:rowOff>-1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4714FDC-FA13-44D7-B01C-2FDE08804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156107</xdr:colOff>
      <xdr:row>54</xdr:row>
      <xdr:rowOff>30428</xdr:rowOff>
    </xdr:from>
    <xdr:to>
      <xdr:col>19</xdr:col>
      <xdr:colOff>438455</xdr:colOff>
      <xdr:row>69</xdr:row>
      <xdr:rowOff>30427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AE8B320F-C9AB-4CCD-852B-09B5E9CBBB6F}"/>
            </a:ext>
          </a:extLst>
        </xdr:cNvPr>
        <xdr:cNvSpPr/>
      </xdr:nvSpPr>
      <xdr:spPr>
        <a:xfrm>
          <a:off x="537107" y="10582011"/>
          <a:ext cx="11331348" cy="2857499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u="sng">
              <a:solidFill>
                <a:schemeClr val="accent1">
                  <a:lumMod val="75000"/>
                </a:schemeClr>
              </a:solidFill>
            </a:rPr>
            <a:t>Key Highlights:</a:t>
          </a:r>
        </a:p>
        <a:p>
          <a:pPr algn="l"/>
          <a:endParaRPr lang="en-US" sz="1600" b="1">
            <a:solidFill>
              <a:schemeClr val="accent1">
                <a:lumMod val="75000"/>
              </a:schemeClr>
            </a:solidFill>
          </a:endParaRPr>
        </a:p>
        <a:p>
          <a:pPr algn="l"/>
          <a:r>
            <a:rPr lang="en-US" sz="1600" b="1" baseline="0">
              <a:solidFill>
                <a:schemeClr val="accent1">
                  <a:lumMod val="75000"/>
                </a:schemeClr>
              </a:solidFill>
            </a:rPr>
            <a:t>. </a:t>
          </a:r>
          <a:endParaRPr lang="en-US" sz="1600" b="1">
            <a:solidFill>
              <a:schemeClr val="accent1">
                <a:lumMod val="75000"/>
              </a:schemeClr>
            </a:solidFill>
          </a:endParaRPr>
        </a:p>
        <a:p>
          <a:pPr algn="l"/>
          <a:endParaRPr lang="en-US" sz="14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250030</xdr:colOff>
      <xdr:row>36</xdr:row>
      <xdr:rowOff>107156</xdr:rowOff>
    </xdr:from>
    <xdr:to>
      <xdr:col>19</xdr:col>
      <xdr:colOff>190498</xdr:colOff>
      <xdr:row>51</xdr:row>
      <xdr:rowOff>59531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D3998FD-1CB2-47B8-AEC0-F1FD8B94B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9526</xdr:rowOff>
    </xdr:from>
    <xdr:to>
      <xdr:col>8</xdr:col>
      <xdr:colOff>321468</xdr:colOff>
      <xdr:row>1</xdr:row>
      <xdr:rowOff>142875</xdr:rowOff>
    </xdr:to>
    <xdr:pic>
      <xdr:nvPicPr>
        <xdr:cNvPr id="2" name="Graphic 1" descr="Envelop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F2935-51BE-4BF2-BA7B-A496B6D0A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593431" y="9526"/>
          <a:ext cx="728662" cy="526255"/>
        </a:xfrm>
        <a:prstGeom prst="rect">
          <a:avLst/>
        </a:prstGeom>
      </xdr:spPr>
    </xdr:pic>
    <xdr:clientData/>
  </xdr:twoCellAnchor>
  <xdr:twoCellAnchor editAs="oneCell">
    <xdr:from>
      <xdr:col>6</xdr:col>
      <xdr:colOff>192882</xdr:colOff>
      <xdr:row>0</xdr:row>
      <xdr:rowOff>0</xdr:rowOff>
    </xdr:from>
    <xdr:to>
      <xdr:col>7</xdr:col>
      <xdr:colOff>154783</xdr:colOff>
      <xdr:row>1</xdr:row>
      <xdr:rowOff>161923</xdr:rowOff>
    </xdr:to>
    <xdr:pic>
      <xdr:nvPicPr>
        <xdr:cNvPr id="3" name="Graphic 2" descr="Internet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CE2CE7-3777-4A0F-9BCF-824BC7DFF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788570" y="0"/>
          <a:ext cx="664369" cy="554829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0</xdr:row>
      <xdr:rowOff>58178</xdr:rowOff>
    </xdr:from>
    <xdr:to>
      <xdr:col>9</xdr:col>
      <xdr:colOff>352424</xdr:colOff>
      <xdr:row>1</xdr:row>
      <xdr:rowOff>114301</xdr:rowOff>
    </xdr:to>
    <xdr:pic>
      <xdr:nvPicPr>
        <xdr:cNvPr id="4" name="Graphic 3" descr="Bar graph with upward trend with solid fil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5EC06E-D419-4835-9F25-6E0DBE98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53050" y="58178"/>
          <a:ext cx="702468" cy="4490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0</xdr:row>
      <xdr:rowOff>35718</xdr:rowOff>
    </xdr:from>
    <xdr:to>
      <xdr:col>7</xdr:col>
      <xdr:colOff>476250</xdr:colOff>
      <xdr:row>1</xdr:row>
      <xdr:rowOff>166686</xdr:rowOff>
    </xdr:to>
    <xdr:pic>
      <xdr:nvPicPr>
        <xdr:cNvPr id="9" name="Graphic 8" descr="Envelope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2DFA96-A31A-4D13-C8E2-EA52F070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607719" y="35718"/>
          <a:ext cx="595312" cy="595312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0</xdr:row>
      <xdr:rowOff>0</xdr:rowOff>
    </xdr:from>
    <xdr:to>
      <xdr:col>6</xdr:col>
      <xdr:colOff>309562</xdr:colOff>
      <xdr:row>1</xdr:row>
      <xdr:rowOff>202406</xdr:rowOff>
    </xdr:to>
    <xdr:pic>
      <xdr:nvPicPr>
        <xdr:cNvPr id="15" name="Graphic 14" descr="Internet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4034F8-D95B-47EC-2B4F-35FA43153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726656" y="0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35720</xdr:rowOff>
    </xdr:from>
    <xdr:to>
      <xdr:col>9</xdr:col>
      <xdr:colOff>95251</xdr:colOff>
      <xdr:row>1</xdr:row>
      <xdr:rowOff>178106</xdr:rowOff>
    </xdr:to>
    <xdr:pic>
      <xdr:nvPicPr>
        <xdr:cNvPr id="17" name="Graphic 16" descr="Bar graph with upward trend with solid fil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7E53AB-4AF9-9C1A-D19C-701AD509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69719" y="35720"/>
          <a:ext cx="738188" cy="60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eyr-consul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eyr-consulting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869A-7A1D-43B4-B8DB-6C1CC22F3E67}">
  <sheetPr>
    <pageSetUpPr fitToPage="1"/>
  </sheetPr>
  <dimension ref="B1:T71"/>
  <sheetViews>
    <sheetView showGridLines="0" tabSelected="1" zoomScaleNormal="100" workbookViewId="0">
      <selection activeCell="AB21" sqref="AB21"/>
    </sheetView>
  </sheetViews>
  <sheetFormatPr defaultRowHeight="15" x14ac:dyDescent="0.25"/>
  <cols>
    <col min="1" max="1" width="5.7109375" customWidth="1"/>
  </cols>
  <sheetData>
    <row r="1" spans="2:20" ht="36" x14ac:dyDescent="0.55000000000000004">
      <c r="B1" s="19" t="s">
        <v>9</v>
      </c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34" t="s">
        <v>10</v>
      </c>
      <c r="R1" s="21"/>
      <c r="S1" s="21"/>
      <c r="T1" s="22"/>
    </row>
    <row r="2" spans="2:20" x14ac:dyDescent="0.25"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24"/>
    </row>
    <row r="3" spans="2:20" x14ac:dyDescent="0.25">
      <c r="B3" s="2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6"/>
    </row>
    <row r="4" spans="2:20" x14ac:dyDescent="0.25">
      <c r="B4" s="2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26"/>
    </row>
    <row r="5" spans="2:20" x14ac:dyDescent="0.25">
      <c r="B5" s="2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6"/>
    </row>
    <row r="6" spans="2:20" x14ac:dyDescent="0.25">
      <c r="B6" s="2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6"/>
    </row>
    <row r="7" spans="2:20" x14ac:dyDescent="0.25">
      <c r="B7" s="2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</row>
    <row r="8" spans="2:20" x14ac:dyDescent="0.25">
      <c r="B8" s="2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26"/>
    </row>
    <row r="9" spans="2:20" x14ac:dyDescent="0.25">
      <c r="B9" s="2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6"/>
    </row>
    <row r="10" spans="2:20" x14ac:dyDescent="0.25">
      <c r="B10" s="2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26"/>
    </row>
    <row r="11" spans="2:20" x14ac:dyDescent="0.25">
      <c r="B11" s="2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26"/>
    </row>
    <row r="12" spans="2:20" x14ac:dyDescent="0.25"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26"/>
    </row>
    <row r="13" spans="2:20" x14ac:dyDescent="0.25">
      <c r="B13" s="2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26"/>
    </row>
    <row r="14" spans="2:20" x14ac:dyDescent="0.25">
      <c r="B14" s="2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6"/>
    </row>
    <row r="15" spans="2:20" x14ac:dyDescent="0.25">
      <c r="B15" s="2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26"/>
    </row>
    <row r="16" spans="2:20" x14ac:dyDescent="0.25">
      <c r="B16" s="2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6"/>
    </row>
    <row r="17" spans="2:20" x14ac:dyDescent="0.25">
      <c r="B17" s="2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26"/>
    </row>
    <row r="18" spans="2:20" x14ac:dyDescent="0.25">
      <c r="B18" s="2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6"/>
    </row>
    <row r="19" spans="2:20" x14ac:dyDescent="0.25"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26"/>
    </row>
    <row r="20" spans="2:20" x14ac:dyDescent="0.25">
      <c r="B20" s="2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6"/>
    </row>
    <row r="21" spans="2:20" x14ac:dyDescent="0.25">
      <c r="B21" s="2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26"/>
    </row>
    <row r="22" spans="2:20" x14ac:dyDescent="0.25">
      <c r="B22" s="2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26"/>
    </row>
    <row r="23" spans="2:20" x14ac:dyDescent="0.25">
      <c r="B23" s="2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6"/>
    </row>
    <row r="24" spans="2:20" x14ac:dyDescent="0.25">
      <c r="B24" s="2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6"/>
    </row>
    <row r="25" spans="2:20" x14ac:dyDescent="0.25">
      <c r="B25" s="2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26"/>
    </row>
    <row r="26" spans="2:20" x14ac:dyDescent="0.25">
      <c r="B26" s="2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6"/>
    </row>
    <row r="27" spans="2:20" x14ac:dyDescent="0.25">
      <c r="B27" s="2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6"/>
    </row>
    <row r="28" spans="2:20" x14ac:dyDescent="0.25">
      <c r="B28" s="2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26"/>
    </row>
    <row r="29" spans="2:20" x14ac:dyDescent="0.25">
      <c r="B29" s="2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26"/>
    </row>
    <row r="30" spans="2:20" x14ac:dyDescent="0.25">
      <c r="B30" s="2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6"/>
    </row>
    <row r="31" spans="2:20" x14ac:dyDescent="0.25">
      <c r="B31" s="2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26"/>
    </row>
    <row r="32" spans="2:20" x14ac:dyDescent="0.25">
      <c r="B32" s="2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6"/>
    </row>
    <row r="33" spans="2:20" x14ac:dyDescent="0.25">
      <c r="B33" s="2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26"/>
    </row>
    <row r="34" spans="2:20" x14ac:dyDescent="0.25">
      <c r="B34" s="2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26"/>
    </row>
    <row r="35" spans="2:20" x14ac:dyDescent="0.25">
      <c r="B35" s="2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26"/>
    </row>
    <row r="36" spans="2:20" x14ac:dyDescent="0.25">
      <c r="B36" s="2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26"/>
    </row>
    <row r="37" spans="2:20" x14ac:dyDescent="0.25">
      <c r="B37" s="2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26"/>
    </row>
    <row r="38" spans="2:20" x14ac:dyDescent="0.25">
      <c r="B38" s="2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26"/>
    </row>
    <row r="39" spans="2:20" x14ac:dyDescent="0.25">
      <c r="B39" s="2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26"/>
    </row>
    <row r="40" spans="2:20" x14ac:dyDescent="0.25">
      <c r="B40" s="2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26"/>
    </row>
    <row r="41" spans="2:20" x14ac:dyDescent="0.25">
      <c r="B41" s="2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26"/>
    </row>
    <row r="42" spans="2:20" x14ac:dyDescent="0.25">
      <c r="B42" s="2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6"/>
    </row>
    <row r="43" spans="2:20" x14ac:dyDescent="0.25">
      <c r="B43" s="2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26"/>
    </row>
    <row r="44" spans="2:20" x14ac:dyDescent="0.25">
      <c r="B44" s="2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26"/>
    </row>
    <row r="45" spans="2:20" x14ac:dyDescent="0.25">
      <c r="B45" s="2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26"/>
    </row>
    <row r="46" spans="2:20" x14ac:dyDescent="0.25">
      <c r="B46" s="2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6"/>
    </row>
    <row r="47" spans="2:20" x14ac:dyDescent="0.25">
      <c r="B47" s="2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26"/>
    </row>
    <row r="48" spans="2:20" x14ac:dyDescent="0.25">
      <c r="B48" s="2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26"/>
    </row>
    <row r="49" spans="2:20" x14ac:dyDescent="0.25">
      <c r="B49" s="2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26"/>
    </row>
    <row r="50" spans="2:20" x14ac:dyDescent="0.25">
      <c r="B50" s="2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26"/>
    </row>
    <row r="51" spans="2:20" x14ac:dyDescent="0.25">
      <c r="B51" s="2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26"/>
    </row>
    <row r="52" spans="2:20" x14ac:dyDescent="0.25">
      <c r="B52" s="2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26"/>
    </row>
    <row r="53" spans="2:20" x14ac:dyDescent="0.25">
      <c r="B53" s="2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26"/>
    </row>
    <row r="54" spans="2:20" x14ac:dyDescent="0.25">
      <c r="B54" s="2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26"/>
    </row>
    <row r="55" spans="2:20" x14ac:dyDescent="0.25">
      <c r="B55" s="2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26"/>
    </row>
    <row r="56" spans="2:20" x14ac:dyDescent="0.25">
      <c r="B56" s="2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26"/>
    </row>
    <row r="57" spans="2:20" x14ac:dyDescent="0.25">
      <c r="B57" s="2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26"/>
    </row>
    <row r="58" spans="2:20" x14ac:dyDescent="0.25">
      <c r="B58" s="2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26"/>
    </row>
    <row r="59" spans="2:20" x14ac:dyDescent="0.25">
      <c r="B59" s="2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26"/>
    </row>
    <row r="60" spans="2:20" x14ac:dyDescent="0.25">
      <c r="B60" s="2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26"/>
    </row>
    <row r="61" spans="2:20" x14ac:dyDescent="0.25">
      <c r="B61" s="2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26"/>
    </row>
    <row r="62" spans="2:20" x14ac:dyDescent="0.25">
      <c r="B62" s="2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26"/>
    </row>
    <row r="63" spans="2:20" x14ac:dyDescent="0.25">
      <c r="B63" s="2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26"/>
    </row>
    <row r="64" spans="2:20" x14ac:dyDescent="0.25">
      <c r="B64" s="2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26"/>
    </row>
    <row r="65" spans="2:20" x14ac:dyDescent="0.25">
      <c r="B65" s="2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26"/>
    </row>
    <row r="66" spans="2:20" x14ac:dyDescent="0.25">
      <c r="B66" s="2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26"/>
    </row>
    <row r="67" spans="2:20" x14ac:dyDescent="0.25">
      <c r="B67" s="2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26"/>
    </row>
    <row r="68" spans="2:20" x14ac:dyDescent="0.25">
      <c r="B68" s="2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26"/>
    </row>
    <row r="69" spans="2:20" x14ac:dyDescent="0.25">
      <c r="B69" s="2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26"/>
    </row>
    <row r="70" spans="2:20" x14ac:dyDescent="0.25">
      <c r="B70" s="2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26"/>
    </row>
    <row r="71" spans="2:20" ht="15.75" thickBot="1" x14ac:dyDescent="0.3">
      <c r="B71" s="2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9"/>
    </row>
  </sheetData>
  <hyperlinks>
    <hyperlink ref="Q1" r:id="rId1" xr:uid="{BC2B394B-FE41-4514-AB3C-4CFE2473C3EF}"/>
  </hyperlinks>
  <pageMargins left="0.25" right="0.25" top="0.75" bottom="0.75" header="0.3" footer="0.3"/>
  <pageSetup scale="5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15CFF-6F71-44C6-9365-F5EEA56146D8}">
  <sheetPr>
    <pageSetUpPr fitToPage="1"/>
  </sheetPr>
  <dimension ref="B1:S56"/>
  <sheetViews>
    <sheetView showGridLines="0" zoomScale="120" zoomScaleNormal="120" workbookViewId="0">
      <selection activeCell="C40" sqref="C40"/>
    </sheetView>
  </sheetViews>
  <sheetFormatPr defaultRowHeight="15" outlineLevelRow="1" x14ac:dyDescent="0.25"/>
  <cols>
    <col min="1" max="1" width="2.85546875" customWidth="1"/>
    <col min="2" max="2" width="4.7109375" customWidth="1"/>
    <col min="4" max="4" width="24.7109375" customWidth="1"/>
    <col min="5" max="5" width="2.140625" customWidth="1"/>
    <col min="6" max="18" width="10.5703125" style="12" customWidth="1"/>
    <col min="19" max="19" width="5.42578125" customWidth="1"/>
  </cols>
  <sheetData>
    <row r="1" spans="2:19" s="13" customFormat="1" ht="30.75" customHeight="1" x14ac:dyDescent="0.5">
      <c r="B1" s="30" t="s">
        <v>9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4" t="s">
        <v>10</v>
      </c>
      <c r="Q1" s="32"/>
      <c r="R1" s="32"/>
      <c r="S1" s="33"/>
    </row>
    <row r="2" spans="2:19" ht="14.25" customHeight="1" x14ac:dyDescent="0.25">
      <c r="B2" s="23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4"/>
    </row>
    <row r="3" spans="2:19" s="14" customFormat="1" ht="11.25" outlineLevel="1" x14ac:dyDescent="0.2">
      <c r="B3" s="40"/>
      <c r="C3" s="41"/>
      <c r="D3" s="41" t="s">
        <v>1</v>
      </c>
      <c r="E3" s="41"/>
      <c r="F3" s="42">
        <v>44927</v>
      </c>
      <c r="G3" s="42">
        <v>44958</v>
      </c>
      <c r="H3" s="42">
        <v>44986</v>
      </c>
      <c r="I3" s="42">
        <v>45017</v>
      </c>
      <c r="J3" s="42">
        <v>45047</v>
      </c>
      <c r="K3" s="42">
        <v>45078</v>
      </c>
      <c r="L3" s="42">
        <v>45108</v>
      </c>
      <c r="M3" s="42">
        <v>45139</v>
      </c>
      <c r="N3" s="42">
        <v>45170</v>
      </c>
      <c r="O3" s="42">
        <v>45200</v>
      </c>
      <c r="P3" s="42">
        <v>45231</v>
      </c>
      <c r="Q3" s="42">
        <v>45261</v>
      </c>
      <c r="R3" s="43"/>
      <c r="S3" s="44"/>
    </row>
    <row r="4" spans="2:19" s="14" customFormat="1" ht="11.25" outlineLevel="1" x14ac:dyDescent="0.2">
      <c r="B4" s="40"/>
      <c r="C4" s="41"/>
      <c r="D4" s="41" t="s">
        <v>2</v>
      </c>
      <c r="E4" s="41"/>
      <c r="F4" s="42">
        <f>F8</f>
        <v>44957</v>
      </c>
      <c r="G4" s="42">
        <f t="shared" ref="G4:Q4" si="0">G8</f>
        <v>44985</v>
      </c>
      <c r="H4" s="42">
        <f t="shared" si="0"/>
        <v>45016</v>
      </c>
      <c r="I4" s="42">
        <f t="shared" si="0"/>
        <v>45046</v>
      </c>
      <c r="J4" s="42">
        <f t="shared" si="0"/>
        <v>45077</v>
      </c>
      <c r="K4" s="42">
        <f t="shared" si="0"/>
        <v>45107</v>
      </c>
      <c r="L4" s="42">
        <f t="shared" si="0"/>
        <v>45138</v>
      </c>
      <c r="M4" s="42">
        <f t="shared" si="0"/>
        <v>45169</v>
      </c>
      <c r="N4" s="42">
        <f t="shared" si="0"/>
        <v>45199</v>
      </c>
      <c r="O4" s="42">
        <f t="shared" si="0"/>
        <v>45230</v>
      </c>
      <c r="P4" s="42">
        <f t="shared" si="0"/>
        <v>45260</v>
      </c>
      <c r="Q4" s="42">
        <f t="shared" si="0"/>
        <v>45291</v>
      </c>
      <c r="R4" s="43"/>
      <c r="S4" s="44"/>
    </row>
    <row r="5" spans="2:19" s="14" customFormat="1" ht="11.25" outlineLevel="1" x14ac:dyDescent="0.2">
      <c r="B5" s="40"/>
      <c r="C5" s="41"/>
      <c r="D5" s="41" t="s">
        <v>3</v>
      </c>
      <c r="E5" s="41"/>
      <c r="F5" s="43">
        <v>1</v>
      </c>
      <c r="G5" s="43">
        <f>F5+1</f>
        <v>2</v>
      </c>
      <c r="H5" s="43">
        <f t="shared" ref="H5:Q5" si="1">G5+1</f>
        <v>3</v>
      </c>
      <c r="I5" s="43">
        <f t="shared" si="1"/>
        <v>4</v>
      </c>
      <c r="J5" s="43">
        <f t="shared" si="1"/>
        <v>5</v>
      </c>
      <c r="K5" s="43">
        <f t="shared" si="1"/>
        <v>6</v>
      </c>
      <c r="L5" s="43">
        <f t="shared" si="1"/>
        <v>7</v>
      </c>
      <c r="M5" s="43">
        <f t="shared" si="1"/>
        <v>8</v>
      </c>
      <c r="N5" s="43">
        <f t="shared" si="1"/>
        <v>9</v>
      </c>
      <c r="O5" s="43">
        <f t="shared" si="1"/>
        <v>10</v>
      </c>
      <c r="P5" s="43">
        <f t="shared" si="1"/>
        <v>11</v>
      </c>
      <c r="Q5" s="43">
        <f t="shared" si="1"/>
        <v>12</v>
      </c>
      <c r="R5" s="43"/>
      <c r="S5" s="44"/>
    </row>
    <row r="6" spans="2:19" s="15" customFormat="1" ht="15.75" customHeight="1" outlineLevel="1" x14ac:dyDescent="0.2">
      <c r="B6" s="45"/>
      <c r="C6" s="46"/>
      <c r="D6" s="41" t="s">
        <v>8</v>
      </c>
      <c r="E6" s="46"/>
      <c r="F6" s="47">
        <v>0.02</v>
      </c>
      <c r="G6" s="47">
        <v>0.02</v>
      </c>
      <c r="H6" s="47">
        <v>0.02</v>
      </c>
      <c r="I6" s="47">
        <v>0.02</v>
      </c>
      <c r="J6" s="47">
        <v>0.02</v>
      </c>
      <c r="K6" s="47">
        <v>0.02</v>
      </c>
      <c r="L6" s="47">
        <v>0.02</v>
      </c>
      <c r="M6" s="47">
        <v>0.02</v>
      </c>
      <c r="N6" s="47">
        <v>0.02</v>
      </c>
      <c r="O6" s="47">
        <v>0.02</v>
      </c>
      <c r="P6" s="47">
        <v>0.02</v>
      </c>
      <c r="Q6" s="47">
        <v>0.02</v>
      </c>
      <c r="R6" s="48"/>
      <c r="S6" s="49"/>
    </row>
    <row r="7" spans="2:19" s="15" customFormat="1" ht="15.75" customHeight="1" x14ac:dyDescent="0.2">
      <c r="B7" s="45"/>
      <c r="C7" s="46"/>
      <c r="D7" s="41"/>
      <c r="E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  <c r="S7" s="49"/>
    </row>
    <row r="8" spans="2:19" s="17" customFormat="1" ht="24" customHeight="1" x14ac:dyDescent="0.25">
      <c r="B8" s="35"/>
      <c r="C8" s="36" t="s">
        <v>0</v>
      </c>
      <c r="D8" s="36"/>
      <c r="E8" s="36"/>
      <c r="F8" s="37">
        <v>44957</v>
      </c>
      <c r="G8" s="37">
        <v>44985</v>
      </c>
      <c r="H8" s="37">
        <v>45016</v>
      </c>
      <c r="I8" s="37">
        <v>45046</v>
      </c>
      <c r="J8" s="37">
        <v>45077</v>
      </c>
      <c r="K8" s="37">
        <v>45107</v>
      </c>
      <c r="L8" s="37">
        <v>45138</v>
      </c>
      <c r="M8" s="37">
        <v>45169</v>
      </c>
      <c r="N8" s="37">
        <v>45199</v>
      </c>
      <c r="O8" s="37">
        <v>45230</v>
      </c>
      <c r="P8" s="37">
        <v>45260</v>
      </c>
      <c r="Q8" s="37">
        <v>45291</v>
      </c>
      <c r="R8" s="38"/>
      <c r="S8" s="39"/>
    </row>
    <row r="9" spans="2:19" x14ac:dyDescent="0.25">
      <c r="B9" s="16"/>
      <c r="C9" s="16"/>
      <c r="D9" s="16"/>
      <c r="E9" s="16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16"/>
    </row>
    <row r="10" spans="2:19" x14ac:dyDescent="0.25">
      <c r="B10" s="16"/>
      <c r="C10" s="59" t="s">
        <v>11</v>
      </c>
      <c r="D10" s="16"/>
      <c r="E10" s="16"/>
      <c r="F10" s="60">
        <v>120</v>
      </c>
      <c r="G10" s="60">
        <v>145</v>
      </c>
      <c r="H10" s="60">
        <v>135</v>
      </c>
      <c r="I10" s="60">
        <v>112</v>
      </c>
      <c r="J10" s="60">
        <v>165</v>
      </c>
      <c r="K10" s="60">
        <v>155</v>
      </c>
      <c r="L10" s="60">
        <v>160</v>
      </c>
      <c r="M10" s="60">
        <v>170</v>
      </c>
      <c r="N10" s="60">
        <v>174</v>
      </c>
      <c r="O10" s="60">
        <v>178</v>
      </c>
      <c r="P10" s="60">
        <v>185</v>
      </c>
      <c r="Q10" s="60">
        <v>195</v>
      </c>
      <c r="R10" s="61"/>
      <c r="S10" s="16"/>
    </row>
    <row r="11" spans="2:19" x14ac:dyDescent="0.25">
      <c r="B11" s="16"/>
      <c r="C11" s="59" t="s">
        <v>12</v>
      </c>
      <c r="D11" s="16"/>
      <c r="E11" s="16"/>
      <c r="F11" s="60">
        <v>50</v>
      </c>
      <c r="G11" s="60">
        <v>50</v>
      </c>
      <c r="H11" s="60">
        <v>50</v>
      </c>
      <c r="I11" s="60">
        <v>50</v>
      </c>
      <c r="J11" s="60">
        <v>50</v>
      </c>
      <c r="K11" s="60">
        <v>50</v>
      </c>
      <c r="L11" s="60">
        <v>50</v>
      </c>
      <c r="M11" s="60">
        <v>50</v>
      </c>
      <c r="N11" s="60">
        <v>50</v>
      </c>
      <c r="O11" s="60">
        <v>50</v>
      </c>
      <c r="P11" s="60">
        <v>50</v>
      </c>
      <c r="Q11" s="60">
        <v>50</v>
      </c>
      <c r="R11" s="61"/>
      <c r="S11" s="16"/>
    </row>
    <row r="12" spans="2:19" x14ac:dyDescent="0.25">
      <c r="B12" s="16"/>
      <c r="C12" s="59" t="s">
        <v>13</v>
      </c>
      <c r="D12" s="16"/>
      <c r="E12" s="16"/>
      <c r="F12" s="60">
        <v>130</v>
      </c>
      <c r="G12" s="60">
        <v>130</v>
      </c>
      <c r="H12" s="60">
        <v>130</v>
      </c>
      <c r="I12" s="60">
        <v>95</v>
      </c>
      <c r="J12" s="60">
        <v>95</v>
      </c>
      <c r="K12" s="60">
        <v>95</v>
      </c>
      <c r="L12" s="60">
        <v>95</v>
      </c>
      <c r="M12" s="60">
        <v>145</v>
      </c>
      <c r="N12" s="60">
        <v>145</v>
      </c>
      <c r="O12" s="60">
        <v>145</v>
      </c>
      <c r="P12" s="60">
        <v>145</v>
      </c>
      <c r="Q12" s="60">
        <v>145</v>
      </c>
      <c r="R12" s="61"/>
      <c r="S12" s="16"/>
    </row>
    <row r="13" spans="2:19" s="1" customFormat="1" x14ac:dyDescent="0.25">
      <c r="B13" s="16"/>
      <c r="C13" s="59" t="s">
        <v>14</v>
      </c>
      <c r="D13" s="16"/>
      <c r="E13" s="16"/>
      <c r="F13" s="60">
        <v>50</v>
      </c>
      <c r="G13" s="60">
        <v>50</v>
      </c>
      <c r="H13" s="60">
        <v>50</v>
      </c>
      <c r="I13" s="60">
        <v>50</v>
      </c>
      <c r="J13" s="60">
        <v>50</v>
      </c>
      <c r="K13" s="60">
        <v>50</v>
      </c>
      <c r="L13" s="60">
        <v>50</v>
      </c>
      <c r="M13" s="60">
        <v>50</v>
      </c>
      <c r="N13" s="60">
        <v>50</v>
      </c>
      <c r="O13" s="60">
        <v>50</v>
      </c>
      <c r="P13" s="60">
        <v>50</v>
      </c>
      <c r="Q13" s="60">
        <v>50</v>
      </c>
      <c r="R13" s="61"/>
      <c r="S13" s="16"/>
    </row>
    <row r="14" spans="2:19" s="1" customFormat="1" ht="15.75" thickBot="1" x14ac:dyDescent="0.3">
      <c r="B14" s="16"/>
      <c r="C14" s="62" t="s">
        <v>15</v>
      </c>
      <c r="D14" s="28"/>
      <c r="E14" s="16"/>
      <c r="F14" s="65">
        <v>10</v>
      </c>
      <c r="G14" s="65">
        <v>10</v>
      </c>
      <c r="H14" s="65">
        <v>10</v>
      </c>
      <c r="I14" s="65">
        <v>10</v>
      </c>
      <c r="J14" s="65">
        <v>10</v>
      </c>
      <c r="K14" s="65">
        <v>10</v>
      </c>
      <c r="L14" s="65">
        <v>10</v>
      </c>
      <c r="M14" s="65">
        <v>10</v>
      </c>
      <c r="N14" s="65">
        <v>10</v>
      </c>
      <c r="O14" s="65">
        <v>10</v>
      </c>
      <c r="P14" s="65">
        <v>10</v>
      </c>
      <c r="Q14" s="65">
        <v>10</v>
      </c>
      <c r="R14" s="61"/>
      <c r="S14" s="16"/>
    </row>
    <row r="15" spans="2:19" s="1" customFormat="1" x14ac:dyDescent="0.25">
      <c r="B15" s="51"/>
      <c r="C15" s="55" t="s">
        <v>16</v>
      </c>
      <c r="D15" s="51"/>
      <c r="E15" s="51"/>
      <c r="F15" s="52">
        <f>SUM(F10:F14)</f>
        <v>360</v>
      </c>
      <c r="G15" s="52">
        <f t="shared" ref="G15:Q15" si="2">SUM(G10:G14)</f>
        <v>385</v>
      </c>
      <c r="H15" s="52">
        <f t="shared" si="2"/>
        <v>375</v>
      </c>
      <c r="I15" s="52">
        <f t="shared" si="2"/>
        <v>317</v>
      </c>
      <c r="J15" s="52">
        <f t="shared" si="2"/>
        <v>370</v>
      </c>
      <c r="K15" s="52">
        <f t="shared" si="2"/>
        <v>360</v>
      </c>
      <c r="L15" s="52">
        <f t="shared" si="2"/>
        <v>365</v>
      </c>
      <c r="M15" s="52">
        <f t="shared" si="2"/>
        <v>425</v>
      </c>
      <c r="N15" s="52">
        <f t="shared" si="2"/>
        <v>429</v>
      </c>
      <c r="O15" s="52">
        <f t="shared" si="2"/>
        <v>433</v>
      </c>
      <c r="P15" s="52">
        <f t="shared" si="2"/>
        <v>440</v>
      </c>
      <c r="Q15" s="52">
        <f t="shared" si="2"/>
        <v>450</v>
      </c>
      <c r="R15" s="52"/>
      <c r="S15" s="51"/>
    </row>
    <row r="16" spans="2:19" x14ac:dyDescent="0.25">
      <c r="B16" s="16"/>
      <c r="C16" s="59" t="s">
        <v>17</v>
      </c>
      <c r="D16" s="16"/>
      <c r="E16" s="16"/>
      <c r="F16" s="60">
        <v>120</v>
      </c>
      <c r="G16" s="60">
        <v>120</v>
      </c>
      <c r="H16" s="60">
        <v>120</v>
      </c>
      <c r="I16" s="60">
        <v>120</v>
      </c>
      <c r="J16" s="60">
        <v>120</v>
      </c>
      <c r="K16" s="60">
        <v>120</v>
      </c>
      <c r="L16" s="60">
        <v>120</v>
      </c>
      <c r="M16" s="60">
        <v>120</v>
      </c>
      <c r="N16" s="60">
        <v>120</v>
      </c>
      <c r="O16" s="60">
        <v>120</v>
      </c>
      <c r="P16" s="60">
        <v>120</v>
      </c>
      <c r="Q16" s="60">
        <v>120</v>
      </c>
      <c r="R16" s="60"/>
      <c r="S16" s="16"/>
    </row>
    <row r="17" spans="2:19" x14ac:dyDescent="0.25">
      <c r="B17" s="16"/>
      <c r="C17" s="59" t="s">
        <v>39</v>
      </c>
      <c r="D17" s="16"/>
      <c r="E17" s="16"/>
      <c r="F17" s="60">
        <v>10</v>
      </c>
      <c r="G17" s="60">
        <f>F17*1.1</f>
        <v>11</v>
      </c>
      <c r="H17" s="60">
        <f t="shared" ref="H17:Q17" si="3">G17*1.1</f>
        <v>12.100000000000001</v>
      </c>
      <c r="I17" s="60">
        <f t="shared" si="3"/>
        <v>13.310000000000002</v>
      </c>
      <c r="J17" s="60">
        <f t="shared" si="3"/>
        <v>14.641000000000004</v>
      </c>
      <c r="K17" s="60">
        <f t="shared" si="3"/>
        <v>16.105100000000004</v>
      </c>
      <c r="L17" s="60">
        <f t="shared" si="3"/>
        <v>17.715610000000005</v>
      </c>
      <c r="M17" s="60">
        <f t="shared" si="3"/>
        <v>19.487171000000007</v>
      </c>
      <c r="N17" s="60">
        <f t="shared" si="3"/>
        <v>21.43588810000001</v>
      </c>
      <c r="O17" s="60">
        <f t="shared" si="3"/>
        <v>23.579476910000015</v>
      </c>
      <c r="P17" s="60">
        <f t="shared" si="3"/>
        <v>25.937424601000018</v>
      </c>
      <c r="Q17" s="60">
        <f t="shared" si="3"/>
        <v>28.531167061100021</v>
      </c>
      <c r="R17" s="60"/>
      <c r="S17" s="16"/>
    </row>
    <row r="18" spans="2:19" x14ac:dyDescent="0.25">
      <c r="B18" s="16"/>
      <c r="C18" s="59" t="s">
        <v>40</v>
      </c>
      <c r="D18" s="16"/>
      <c r="E18" s="16"/>
      <c r="F18" s="60">
        <f>F16-F17</f>
        <v>110</v>
      </c>
      <c r="G18" s="60">
        <f t="shared" ref="G18:Q18" si="4">G16-G17</f>
        <v>109</v>
      </c>
      <c r="H18" s="60">
        <f t="shared" si="4"/>
        <v>107.9</v>
      </c>
      <c r="I18" s="60">
        <f t="shared" si="4"/>
        <v>106.69</v>
      </c>
      <c r="J18" s="60">
        <f t="shared" si="4"/>
        <v>105.35899999999999</v>
      </c>
      <c r="K18" s="60">
        <f t="shared" si="4"/>
        <v>103.89489999999999</v>
      </c>
      <c r="L18" s="60">
        <f t="shared" si="4"/>
        <v>102.28439</v>
      </c>
      <c r="M18" s="60">
        <f t="shared" si="4"/>
        <v>100.512829</v>
      </c>
      <c r="N18" s="60">
        <f t="shared" si="4"/>
        <v>98.564111899999986</v>
      </c>
      <c r="O18" s="60">
        <f t="shared" si="4"/>
        <v>96.420523089999989</v>
      </c>
      <c r="P18" s="60">
        <f t="shared" si="4"/>
        <v>94.062575398999982</v>
      </c>
      <c r="Q18" s="60">
        <f t="shared" si="4"/>
        <v>91.468832938899979</v>
      </c>
      <c r="R18" s="60"/>
      <c r="S18" s="16"/>
    </row>
    <row r="19" spans="2:19" x14ac:dyDescent="0.25">
      <c r="B19" s="16"/>
      <c r="C19" s="59" t="s">
        <v>18</v>
      </c>
      <c r="D19" s="16"/>
      <c r="E19" s="16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16"/>
    </row>
    <row r="20" spans="2:19" x14ac:dyDescent="0.25">
      <c r="B20" s="16"/>
      <c r="C20" s="59" t="s">
        <v>19</v>
      </c>
      <c r="D20" s="16"/>
      <c r="E20" s="16"/>
      <c r="F20" s="60">
        <v>100</v>
      </c>
      <c r="G20" s="60">
        <v>100</v>
      </c>
      <c r="H20" s="60">
        <v>100</v>
      </c>
      <c r="I20" s="60">
        <v>100</v>
      </c>
      <c r="J20" s="60">
        <v>100</v>
      </c>
      <c r="K20" s="60">
        <v>100</v>
      </c>
      <c r="L20" s="60">
        <v>100</v>
      </c>
      <c r="M20" s="60">
        <v>100</v>
      </c>
      <c r="N20" s="60">
        <v>100</v>
      </c>
      <c r="O20" s="60">
        <v>100</v>
      </c>
      <c r="P20" s="60">
        <v>100</v>
      </c>
      <c r="Q20" s="60">
        <v>100</v>
      </c>
      <c r="R20" s="60"/>
      <c r="S20" s="16"/>
    </row>
    <row r="21" spans="2:19" s="1" customFormat="1" x14ac:dyDescent="0.25">
      <c r="B21" s="16"/>
      <c r="C21" s="59" t="s">
        <v>20</v>
      </c>
      <c r="D21" s="16"/>
      <c r="E21" s="16"/>
      <c r="F21" s="60">
        <v>10</v>
      </c>
      <c r="G21" s="60">
        <v>10</v>
      </c>
      <c r="H21" s="60">
        <v>10</v>
      </c>
      <c r="I21" s="60">
        <v>10</v>
      </c>
      <c r="J21" s="60">
        <v>10</v>
      </c>
      <c r="K21" s="60">
        <v>10</v>
      </c>
      <c r="L21" s="60">
        <v>10</v>
      </c>
      <c r="M21" s="60">
        <v>10</v>
      </c>
      <c r="N21" s="60">
        <v>10</v>
      </c>
      <c r="O21" s="60">
        <v>10</v>
      </c>
      <c r="P21" s="60">
        <v>10</v>
      </c>
      <c r="Q21" s="60">
        <v>10</v>
      </c>
      <c r="R21" s="60"/>
      <c r="S21" s="16"/>
    </row>
    <row r="22" spans="2:19" s="1" customFormat="1" ht="15.75" thickBot="1" x14ac:dyDescent="0.3">
      <c r="B22" s="51"/>
      <c r="C22" s="56" t="s">
        <v>21</v>
      </c>
      <c r="D22" s="57"/>
      <c r="E22" s="51"/>
      <c r="F22" s="66">
        <f>SUM(F16:F21)</f>
        <v>350</v>
      </c>
      <c r="G22" s="66">
        <f t="shared" ref="G22:Q22" si="5">SUM(G16:G21)</f>
        <v>350</v>
      </c>
      <c r="H22" s="66">
        <f t="shared" si="5"/>
        <v>350</v>
      </c>
      <c r="I22" s="66">
        <f t="shared" si="5"/>
        <v>350</v>
      </c>
      <c r="J22" s="66">
        <f t="shared" si="5"/>
        <v>350</v>
      </c>
      <c r="K22" s="66">
        <f t="shared" si="5"/>
        <v>350</v>
      </c>
      <c r="L22" s="66">
        <f t="shared" si="5"/>
        <v>350</v>
      </c>
      <c r="M22" s="66">
        <f t="shared" si="5"/>
        <v>350</v>
      </c>
      <c r="N22" s="66">
        <f t="shared" si="5"/>
        <v>350</v>
      </c>
      <c r="O22" s="66">
        <f t="shared" si="5"/>
        <v>350</v>
      </c>
      <c r="P22" s="66">
        <f t="shared" si="5"/>
        <v>350</v>
      </c>
      <c r="Q22" s="66">
        <f t="shared" si="5"/>
        <v>350</v>
      </c>
      <c r="R22" s="52"/>
      <c r="S22" s="51"/>
    </row>
    <row r="23" spans="2:19" s="1" customFormat="1" x14ac:dyDescent="0.25">
      <c r="B23" s="51"/>
      <c r="C23" s="54" t="s">
        <v>22</v>
      </c>
      <c r="D23" s="51"/>
      <c r="E23" s="51"/>
      <c r="F23" s="52">
        <f>F15+F22</f>
        <v>710</v>
      </c>
      <c r="G23" s="52">
        <f t="shared" ref="G23:Q23" si="6">G15+G22</f>
        <v>735</v>
      </c>
      <c r="H23" s="52">
        <f t="shared" si="6"/>
        <v>725</v>
      </c>
      <c r="I23" s="52">
        <f t="shared" si="6"/>
        <v>667</v>
      </c>
      <c r="J23" s="52">
        <f t="shared" si="6"/>
        <v>720</v>
      </c>
      <c r="K23" s="52">
        <f t="shared" si="6"/>
        <v>710</v>
      </c>
      <c r="L23" s="52">
        <f t="shared" si="6"/>
        <v>715</v>
      </c>
      <c r="M23" s="52">
        <f t="shared" si="6"/>
        <v>775</v>
      </c>
      <c r="N23" s="52">
        <f t="shared" si="6"/>
        <v>779</v>
      </c>
      <c r="O23" s="52">
        <f t="shared" si="6"/>
        <v>783</v>
      </c>
      <c r="P23" s="52">
        <f t="shared" si="6"/>
        <v>790</v>
      </c>
      <c r="Q23" s="52">
        <f t="shared" si="6"/>
        <v>800</v>
      </c>
      <c r="R23" s="52"/>
      <c r="S23" s="51"/>
    </row>
    <row r="24" spans="2:19" x14ac:dyDescent="0.25">
      <c r="B24" s="16"/>
      <c r="C24" s="16"/>
      <c r="D24" s="16"/>
      <c r="E24" s="16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16"/>
    </row>
    <row r="25" spans="2:19" x14ac:dyDescent="0.25">
      <c r="B25" s="16"/>
      <c r="C25" s="59" t="s">
        <v>23</v>
      </c>
      <c r="D25" s="16"/>
      <c r="E25" s="16"/>
      <c r="F25" s="60">
        <v>65</v>
      </c>
      <c r="G25" s="60">
        <f>F25*1.1</f>
        <v>71.5</v>
      </c>
      <c r="H25" s="60">
        <f t="shared" ref="H25:Q25" si="7">G25*1.1</f>
        <v>78.650000000000006</v>
      </c>
      <c r="I25" s="60">
        <f t="shared" si="7"/>
        <v>86.515000000000015</v>
      </c>
      <c r="J25" s="60">
        <f t="shared" si="7"/>
        <v>95.166500000000028</v>
      </c>
      <c r="K25" s="60">
        <f t="shared" si="7"/>
        <v>104.68315000000004</v>
      </c>
      <c r="L25" s="60">
        <f t="shared" si="7"/>
        <v>115.15146500000006</v>
      </c>
      <c r="M25" s="60">
        <f t="shared" si="7"/>
        <v>126.66661150000007</v>
      </c>
      <c r="N25" s="60">
        <f t="shared" si="7"/>
        <v>139.33327265000008</v>
      </c>
      <c r="O25" s="60">
        <f t="shared" si="7"/>
        <v>153.26659991500011</v>
      </c>
      <c r="P25" s="60">
        <f t="shared" si="7"/>
        <v>168.59325990650015</v>
      </c>
      <c r="Q25" s="60">
        <f t="shared" si="7"/>
        <v>185.45258589715019</v>
      </c>
      <c r="R25" s="60"/>
      <c r="S25" s="16"/>
    </row>
    <row r="26" spans="2:19" x14ac:dyDescent="0.25">
      <c r="B26" s="16"/>
      <c r="C26" s="59" t="s">
        <v>24</v>
      </c>
      <c r="D26" s="16"/>
      <c r="E26" s="16"/>
      <c r="F26" s="60">
        <v>10</v>
      </c>
      <c r="G26" s="60">
        <f>F26+5</f>
        <v>15</v>
      </c>
      <c r="H26" s="60">
        <f t="shared" ref="H26:K26" si="8">G26+5</f>
        <v>20</v>
      </c>
      <c r="I26" s="60">
        <f t="shared" si="8"/>
        <v>25</v>
      </c>
      <c r="J26" s="60">
        <f t="shared" si="8"/>
        <v>30</v>
      </c>
      <c r="K26" s="60">
        <f t="shared" si="8"/>
        <v>35</v>
      </c>
      <c r="L26" s="60">
        <v>15</v>
      </c>
      <c r="M26" s="60">
        <v>15</v>
      </c>
      <c r="N26" s="60">
        <v>15</v>
      </c>
      <c r="O26" s="60">
        <v>25</v>
      </c>
      <c r="P26" s="60">
        <v>25</v>
      </c>
      <c r="Q26" s="60">
        <v>25</v>
      </c>
      <c r="R26" s="60"/>
      <c r="S26" s="16"/>
    </row>
    <row r="27" spans="2:19" x14ac:dyDescent="0.25">
      <c r="B27" s="16"/>
      <c r="C27" s="59" t="s">
        <v>25</v>
      </c>
      <c r="D27" s="16"/>
      <c r="E27" s="16"/>
      <c r="F27" s="60">
        <v>0</v>
      </c>
      <c r="G27" s="60">
        <v>0</v>
      </c>
      <c r="H27" s="60">
        <v>0</v>
      </c>
      <c r="I27" s="60">
        <v>5</v>
      </c>
      <c r="J27" s="60">
        <v>5</v>
      </c>
      <c r="K27" s="60">
        <v>5</v>
      </c>
      <c r="L27" s="60">
        <v>5</v>
      </c>
      <c r="M27" s="60">
        <v>10</v>
      </c>
      <c r="N27" s="60">
        <v>10</v>
      </c>
      <c r="O27" s="60">
        <v>10</v>
      </c>
      <c r="P27" s="60">
        <v>10</v>
      </c>
      <c r="Q27" s="60">
        <v>10</v>
      </c>
      <c r="R27" s="60"/>
      <c r="S27" s="16"/>
    </row>
    <row r="28" spans="2:19" ht="15.75" thickBot="1" x14ac:dyDescent="0.3">
      <c r="B28" s="16"/>
      <c r="C28" s="62" t="s">
        <v>26</v>
      </c>
      <c r="D28" s="28"/>
      <c r="E28" s="16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0"/>
      <c r="S28" s="16"/>
    </row>
    <row r="29" spans="2:19" s="1" customFormat="1" x14ac:dyDescent="0.25">
      <c r="B29" s="51"/>
      <c r="C29" s="55" t="s">
        <v>27</v>
      </c>
      <c r="D29" s="51"/>
      <c r="E29" s="51"/>
      <c r="F29" s="50">
        <f>SUM(F25:F28)</f>
        <v>75</v>
      </c>
      <c r="G29" s="50">
        <f t="shared" ref="G29:Q29" si="9">SUM(G25:G28)</f>
        <v>86.5</v>
      </c>
      <c r="H29" s="50">
        <f t="shared" si="9"/>
        <v>98.65</v>
      </c>
      <c r="I29" s="50">
        <f t="shared" si="9"/>
        <v>116.51500000000001</v>
      </c>
      <c r="J29" s="50">
        <f t="shared" si="9"/>
        <v>130.16650000000004</v>
      </c>
      <c r="K29" s="50">
        <f t="shared" si="9"/>
        <v>144.68315000000004</v>
      </c>
      <c r="L29" s="50">
        <f t="shared" si="9"/>
        <v>135.15146500000006</v>
      </c>
      <c r="M29" s="50">
        <f t="shared" si="9"/>
        <v>151.66661150000007</v>
      </c>
      <c r="N29" s="50">
        <f t="shared" si="9"/>
        <v>164.33327265000008</v>
      </c>
      <c r="O29" s="50">
        <f t="shared" si="9"/>
        <v>188.26659991500011</v>
      </c>
      <c r="P29" s="50">
        <f t="shared" si="9"/>
        <v>203.59325990650015</v>
      </c>
      <c r="Q29" s="50">
        <f t="shared" si="9"/>
        <v>220.45258589715019</v>
      </c>
      <c r="R29" s="50"/>
      <c r="S29" s="51"/>
    </row>
    <row r="30" spans="2:19" s="1" customFormat="1" x14ac:dyDescent="0.25">
      <c r="B30" s="16"/>
      <c r="C30" s="59" t="s">
        <v>28</v>
      </c>
      <c r="D30" s="16"/>
      <c r="E30" s="16"/>
      <c r="F30" s="60">
        <v>100</v>
      </c>
      <c r="G30" s="60">
        <v>100</v>
      </c>
      <c r="H30" s="60">
        <v>100</v>
      </c>
      <c r="I30" s="60">
        <v>100</v>
      </c>
      <c r="J30" s="60">
        <v>100</v>
      </c>
      <c r="K30" s="60">
        <v>100</v>
      </c>
      <c r="L30" s="60">
        <v>100</v>
      </c>
      <c r="M30" s="60">
        <v>100</v>
      </c>
      <c r="N30" s="60">
        <v>100</v>
      </c>
      <c r="O30" s="60">
        <v>100</v>
      </c>
      <c r="P30" s="60">
        <v>100</v>
      </c>
      <c r="Q30" s="60">
        <v>100</v>
      </c>
      <c r="R30" s="60"/>
      <c r="S30" s="16"/>
    </row>
    <row r="31" spans="2:19" x14ac:dyDescent="0.25">
      <c r="B31" s="16"/>
      <c r="C31" s="59" t="s">
        <v>29</v>
      </c>
      <c r="D31" s="16"/>
      <c r="E31" s="16"/>
      <c r="F31" s="61">
        <v>25</v>
      </c>
      <c r="G31" s="61">
        <v>25</v>
      </c>
      <c r="H31" s="61">
        <v>25</v>
      </c>
      <c r="I31" s="61">
        <v>25</v>
      </c>
      <c r="J31" s="61">
        <v>25</v>
      </c>
      <c r="K31" s="61">
        <v>25</v>
      </c>
      <c r="L31" s="61">
        <v>25</v>
      </c>
      <c r="M31" s="61">
        <v>25</v>
      </c>
      <c r="N31" s="61">
        <v>25</v>
      </c>
      <c r="O31" s="61">
        <v>25</v>
      </c>
      <c r="P31" s="61">
        <v>25</v>
      </c>
      <c r="Q31" s="61">
        <v>25</v>
      </c>
      <c r="R31" s="61"/>
      <c r="S31" s="16"/>
    </row>
    <row r="32" spans="2:19" s="2" customFormat="1" x14ac:dyDescent="0.25">
      <c r="B32" s="53"/>
      <c r="C32" s="59" t="s">
        <v>30</v>
      </c>
      <c r="D32" s="63"/>
      <c r="E32" s="63"/>
      <c r="F32" s="61">
        <v>10</v>
      </c>
      <c r="G32" s="61">
        <v>10</v>
      </c>
      <c r="H32" s="61">
        <v>10</v>
      </c>
      <c r="I32" s="61">
        <v>10</v>
      </c>
      <c r="J32" s="61">
        <v>10</v>
      </c>
      <c r="K32" s="61">
        <v>10</v>
      </c>
      <c r="L32" s="61">
        <v>10</v>
      </c>
      <c r="M32" s="61">
        <v>10</v>
      </c>
      <c r="N32" s="61">
        <v>10</v>
      </c>
      <c r="O32" s="61">
        <v>10</v>
      </c>
      <c r="P32" s="61">
        <v>10</v>
      </c>
      <c r="Q32" s="61">
        <v>10</v>
      </c>
      <c r="R32" s="64"/>
      <c r="S32" s="53"/>
    </row>
    <row r="33" spans="2:19" s="1" customFormat="1" ht="15.75" thickBot="1" x14ac:dyDescent="0.3">
      <c r="B33" s="51"/>
      <c r="C33" s="56" t="s">
        <v>31</v>
      </c>
      <c r="D33" s="57"/>
      <c r="E33" s="51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52"/>
      <c r="S33" s="51"/>
    </row>
    <row r="34" spans="2:19" s="1" customFormat="1" x14ac:dyDescent="0.25">
      <c r="B34" s="51"/>
      <c r="C34" s="54" t="s">
        <v>32</v>
      </c>
      <c r="D34" s="51"/>
      <c r="E34" s="51"/>
      <c r="F34" s="52">
        <f>SUM(F30:F33)</f>
        <v>135</v>
      </c>
      <c r="G34" s="52">
        <f t="shared" ref="G34:Q34" si="10">SUM(G30:G33)</f>
        <v>135</v>
      </c>
      <c r="H34" s="52">
        <f t="shared" si="10"/>
        <v>135</v>
      </c>
      <c r="I34" s="52">
        <f t="shared" si="10"/>
        <v>135</v>
      </c>
      <c r="J34" s="52">
        <f t="shared" si="10"/>
        <v>135</v>
      </c>
      <c r="K34" s="52">
        <f t="shared" si="10"/>
        <v>135</v>
      </c>
      <c r="L34" s="52">
        <f t="shared" si="10"/>
        <v>135</v>
      </c>
      <c r="M34" s="52">
        <f t="shared" si="10"/>
        <v>135</v>
      </c>
      <c r="N34" s="52">
        <f t="shared" si="10"/>
        <v>135</v>
      </c>
      <c r="O34" s="52">
        <f t="shared" si="10"/>
        <v>135</v>
      </c>
      <c r="P34" s="52">
        <f t="shared" si="10"/>
        <v>135</v>
      </c>
      <c r="Q34" s="52">
        <f t="shared" si="10"/>
        <v>135</v>
      </c>
      <c r="R34" s="52"/>
      <c r="S34" s="51"/>
    </row>
    <row r="35" spans="2:19" x14ac:dyDescent="0.25">
      <c r="B35" s="16"/>
      <c r="C35" s="16"/>
      <c r="D35" s="16"/>
      <c r="E35" s="16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1"/>
      <c r="S35" s="16"/>
    </row>
    <row r="36" spans="2:19" x14ac:dyDescent="0.25">
      <c r="B36" s="16"/>
      <c r="C36" s="59" t="s">
        <v>33</v>
      </c>
      <c r="D36" s="16"/>
      <c r="E36" s="16"/>
      <c r="F36" s="60">
        <v>100</v>
      </c>
      <c r="G36" s="60">
        <v>100</v>
      </c>
      <c r="H36" s="60">
        <v>100</v>
      </c>
      <c r="I36" s="60">
        <v>100</v>
      </c>
      <c r="J36" s="60">
        <v>100</v>
      </c>
      <c r="K36" s="60">
        <v>100</v>
      </c>
      <c r="L36" s="60">
        <v>100</v>
      </c>
      <c r="M36" s="60">
        <v>100</v>
      </c>
      <c r="N36" s="60">
        <v>100</v>
      </c>
      <c r="O36" s="60">
        <v>100</v>
      </c>
      <c r="P36" s="60">
        <v>100</v>
      </c>
      <c r="Q36" s="60">
        <v>100</v>
      </c>
      <c r="R36" s="61"/>
      <c r="S36" s="16"/>
    </row>
    <row r="37" spans="2:19" x14ac:dyDescent="0.25">
      <c r="B37" s="16"/>
      <c r="C37" s="59" t="s">
        <v>34</v>
      </c>
      <c r="D37" s="16"/>
      <c r="E37" s="16"/>
      <c r="F37" s="60">
        <v>425</v>
      </c>
      <c r="G37" s="60">
        <v>450</v>
      </c>
      <c r="H37" s="60">
        <v>440</v>
      </c>
      <c r="I37" s="60">
        <v>382</v>
      </c>
      <c r="J37" s="60">
        <v>435</v>
      </c>
      <c r="K37" s="60">
        <v>425</v>
      </c>
      <c r="L37" s="60">
        <v>430</v>
      </c>
      <c r="M37" s="60">
        <v>490</v>
      </c>
      <c r="N37" s="60">
        <v>494</v>
      </c>
      <c r="O37" s="60">
        <v>498</v>
      </c>
      <c r="P37" s="60">
        <v>505</v>
      </c>
      <c r="Q37" s="60">
        <v>515</v>
      </c>
      <c r="R37" s="61"/>
      <c r="S37" s="16"/>
    </row>
    <row r="38" spans="2:19" x14ac:dyDescent="0.25">
      <c r="B38" s="16"/>
      <c r="C38" s="59" t="s">
        <v>35</v>
      </c>
      <c r="D38" s="16"/>
      <c r="E38" s="16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1"/>
      <c r="S38" s="16"/>
    </row>
    <row r="39" spans="2:19" ht="15.75" thickBot="1" x14ac:dyDescent="0.3">
      <c r="B39" s="16"/>
      <c r="C39" s="62" t="s">
        <v>36</v>
      </c>
      <c r="D39" s="28"/>
      <c r="E39" s="16"/>
      <c r="F39" s="65">
        <v>50</v>
      </c>
      <c r="G39" s="65">
        <v>50</v>
      </c>
      <c r="H39" s="65">
        <v>50</v>
      </c>
      <c r="I39" s="65">
        <v>50</v>
      </c>
      <c r="J39" s="65">
        <v>50</v>
      </c>
      <c r="K39" s="65">
        <v>50</v>
      </c>
      <c r="L39" s="65">
        <v>50</v>
      </c>
      <c r="M39" s="65">
        <v>50</v>
      </c>
      <c r="N39" s="65">
        <v>50</v>
      </c>
      <c r="O39" s="65">
        <v>50</v>
      </c>
      <c r="P39" s="65">
        <v>50</v>
      </c>
      <c r="Q39" s="65">
        <v>50</v>
      </c>
      <c r="R39" s="61"/>
      <c r="S39" s="16"/>
    </row>
    <row r="40" spans="2:19" s="1" customFormat="1" x14ac:dyDescent="0.25">
      <c r="B40" s="51"/>
      <c r="C40" s="54" t="s">
        <v>37</v>
      </c>
      <c r="D40" s="51"/>
      <c r="E40" s="51"/>
      <c r="F40" s="50">
        <f>SUM(F36:F39)</f>
        <v>575</v>
      </c>
      <c r="G40" s="50">
        <f t="shared" ref="G40:Q40" si="11">SUM(G36:G39)</f>
        <v>600</v>
      </c>
      <c r="H40" s="50">
        <f t="shared" si="11"/>
        <v>590</v>
      </c>
      <c r="I40" s="50">
        <f t="shared" si="11"/>
        <v>532</v>
      </c>
      <c r="J40" s="50">
        <f t="shared" si="11"/>
        <v>585</v>
      </c>
      <c r="K40" s="50">
        <f t="shared" si="11"/>
        <v>575</v>
      </c>
      <c r="L40" s="50">
        <f t="shared" si="11"/>
        <v>580</v>
      </c>
      <c r="M40" s="50">
        <f t="shared" si="11"/>
        <v>640</v>
      </c>
      <c r="N40" s="50">
        <f t="shared" si="11"/>
        <v>644</v>
      </c>
      <c r="O40" s="50">
        <f t="shared" si="11"/>
        <v>648</v>
      </c>
      <c r="P40" s="50">
        <f t="shared" si="11"/>
        <v>655</v>
      </c>
      <c r="Q40" s="50">
        <f t="shared" si="11"/>
        <v>665</v>
      </c>
      <c r="R40" s="52"/>
      <c r="S40" s="51"/>
    </row>
    <row r="41" spans="2:19" ht="15.75" thickBot="1" x14ac:dyDescent="0.3">
      <c r="B41" s="16"/>
      <c r="C41" s="28"/>
      <c r="D41" s="28"/>
      <c r="E41" s="16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1"/>
      <c r="S41" s="16"/>
    </row>
    <row r="42" spans="2:19" s="1" customFormat="1" x14ac:dyDescent="0.25">
      <c r="B42" s="51"/>
      <c r="C42" s="54" t="s">
        <v>38</v>
      </c>
      <c r="D42" s="51"/>
      <c r="E42" s="51"/>
      <c r="F42" s="50">
        <f>F34+F40</f>
        <v>710</v>
      </c>
      <c r="G42" s="50">
        <f t="shared" ref="G42:Q42" si="12">G34+G40</f>
        <v>735</v>
      </c>
      <c r="H42" s="50">
        <f t="shared" si="12"/>
        <v>725</v>
      </c>
      <c r="I42" s="50">
        <f t="shared" si="12"/>
        <v>667</v>
      </c>
      <c r="J42" s="50">
        <f t="shared" si="12"/>
        <v>720</v>
      </c>
      <c r="K42" s="50">
        <f t="shared" si="12"/>
        <v>710</v>
      </c>
      <c r="L42" s="50">
        <f t="shared" si="12"/>
        <v>715</v>
      </c>
      <c r="M42" s="50">
        <f t="shared" si="12"/>
        <v>775</v>
      </c>
      <c r="N42" s="50">
        <f t="shared" si="12"/>
        <v>779</v>
      </c>
      <c r="O42" s="50">
        <f t="shared" si="12"/>
        <v>783</v>
      </c>
      <c r="P42" s="50">
        <f t="shared" si="12"/>
        <v>790</v>
      </c>
      <c r="Q42" s="50">
        <f t="shared" si="12"/>
        <v>800</v>
      </c>
      <c r="R42" s="52"/>
      <c r="S42" s="51"/>
    </row>
    <row r="43" spans="2:19" x14ac:dyDescent="0.25">
      <c r="B43" s="16"/>
      <c r="C43" s="16"/>
      <c r="D43" s="16"/>
      <c r="E43" s="16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16"/>
    </row>
    <row r="44" spans="2:19" s="69" customFormat="1" ht="11.25" x14ac:dyDescent="0.2">
      <c r="B44" s="67"/>
      <c r="C44" s="67" t="s">
        <v>41</v>
      </c>
      <c r="D44" s="67"/>
      <c r="E44" s="67"/>
      <c r="F44" s="68">
        <f>F23-F42</f>
        <v>0</v>
      </c>
      <c r="G44" s="68">
        <f t="shared" ref="G44:Q44" si="13">G23-G42</f>
        <v>0</v>
      </c>
      <c r="H44" s="68">
        <f t="shared" si="13"/>
        <v>0</v>
      </c>
      <c r="I44" s="68">
        <f t="shared" si="13"/>
        <v>0</v>
      </c>
      <c r="J44" s="68">
        <f t="shared" si="13"/>
        <v>0</v>
      </c>
      <c r="K44" s="68">
        <f t="shared" si="13"/>
        <v>0</v>
      </c>
      <c r="L44" s="68">
        <f t="shared" si="13"/>
        <v>0</v>
      </c>
      <c r="M44" s="68">
        <f t="shared" si="13"/>
        <v>0</v>
      </c>
      <c r="N44" s="68">
        <f t="shared" si="13"/>
        <v>0</v>
      </c>
      <c r="O44" s="68">
        <f t="shared" si="13"/>
        <v>0</v>
      </c>
      <c r="P44" s="68">
        <f t="shared" si="13"/>
        <v>0</v>
      </c>
      <c r="Q44" s="68">
        <f t="shared" si="13"/>
        <v>0</v>
      </c>
      <c r="R44" s="68"/>
      <c r="S44" s="67"/>
    </row>
    <row r="45" spans="2:19" x14ac:dyDescent="0.25">
      <c r="B45" s="16"/>
      <c r="C45" s="16"/>
      <c r="D45" s="16"/>
      <c r="E45" s="16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16"/>
    </row>
    <row r="46" spans="2:19" x14ac:dyDescent="0.25">
      <c r="B46" s="16"/>
      <c r="C46" s="16"/>
      <c r="D46" s="16"/>
      <c r="E46" s="16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16"/>
    </row>
    <row r="47" spans="2:19" x14ac:dyDescent="0.25">
      <c r="B47" s="16"/>
      <c r="C47" s="16"/>
      <c r="D47" s="16"/>
      <c r="E47" s="16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16"/>
    </row>
    <row r="48" spans="2:19" s="1" customFormat="1" x14ac:dyDescent="0.25">
      <c r="B48" s="16"/>
      <c r="C48" s="16"/>
      <c r="D48" s="16"/>
      <c r="E48" s="16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16"/>
    </row>
    <row r="49" spans="2:19" x14ac:dyDescent="0.25">
      <c r="B49" s="16"/>
      <c r="C49" s="16"/>
      <c r="D49" s="16"/>
      <c r="E49" s="16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16"/>
    </row>
    <row r="50" spans="2:19" x14ac:dyDescent="0.25">
      <c r="B50" s="16"/>
      <c r="C50" s="16"/>
      <c r="D50" s="16"/>
      <c r="E50" s="16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16"/>
    </row>
    <row r="51" spans="2:19" x14ac:dyDescent="0.25">
      <c r="B51" s="16"/>
      <c r="C51" s="16"/>
      <c r="D51" s="16"/>
      <c r="E51" s="16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16"/>
    </row>
    <row r="52" spans="2:19" x14ac:dyDescent="0.25">
      <c r="B52" s="16"/>
      <c r="C52" s="16"/>
      <c r="D52" s="16"/>
      <c r="E52" s="16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0"/>
      <c r="S52" s="16"/>
    </row>
    <row r="53" spans="2:19" x14ac:dyDescent="0.25">
      <c r="B53" s="16"/>
      <c r="C53" s="16"/>
      <c r="D53" s="16"/>
      <c r="E53" s="16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16"/>
    </row>
    <row r="54" spans="2:19" x14ac:dyDescent="0.25">
      <c r="B54" s="16"/>
      <c r="C54" s="16"/>
      <c r="D54" s="16"/>
      <c r="E54" s="16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16"/>
    </row>
    <row r="55" spans="2:19" s="3" customFormat="1" x14ac:dyDescent="0.25">
      <c r="B55" s="63"/>
      <c r="C55" s="63"/>
      <c r="D55" s="63"/>
      <c r="E55" s="63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3"/>
    </row>
    <row r="56" spans="2:19" x14ac:dyDescent="0.25">
      <c r="B56" s="16"/>
      <c r="C56" s="16"/>
      <c r="D56" s="16"/>
      <c r="E56" s="16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16"/>
    </row>
  </sheetData>
  <hyperlinks>
    <hyperlink ref="P1" r:id="rId1" xr:uid="{103A354A-FD33-44D9-93F3-121500442351}"/>
  </hyperlinks>
  <pageMargins left="0.25" right="0.25" top="0.75" bottom="0.75" header="0.3" footer="0.3"/>
  <pageSetup scale="6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F503-3941-45E0-84B0-190AB218F68A}">
  <dimension ref="A1:R11"/>
  <sheetViews>
    <sheetView showGridLines="0" topLeftCell="A3" zoomScale="130" zoomScaleNormal="130" workbookViewId="0">
      <selection activeCell="N7" sqref="N7"/>
    </sheetView>
  </sheetViews>
  <sheetFormatPr defaultRowHeight="15" x14ac:dyDescent="0.25"/>
  <cols>
    <col min="1" max="1" width="9" customWidth="1"/>
    <col min="2" max="2" width="13.7109375" customWidth="1"/>
    <col min="3" max="11" width="9.7109375" style="4" bestFit="1" customWidth="1"/>
    <col min="12" max="14" width="10.7109375" style="4" bestFit="1" customWidth="1"/>
    <col min="15" max="18" width="9.140625" style="4"/>
  </cols>
  <sheetData>
    <row r="1" spans="1:18" ht="36.75" customHeight="1" x14ac:dyDescent="0.5">
      <c r="A1" s="18" t="s">
        <v>9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8" customHeight="1" x14ac:dyDescent="0.25">
      <c r="A2" s="10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B3" s="5"/>
      <c r="C3" s="6">
        <v>44957</v>
      </c>
      <c r="D3" s="6">
        <v>44985</v>
      </c>
      <c r="E3" s="6">
        <v>45016</v>
      </c>
      <c r="F3" s="6">
        <v>45046</v>
      </c>
      <c r="G3" s="6">
        <v>45077</v>
      </c>
      <c r="H3" s="6">
        <v>45107</v>
      </c>
      <c r="I3" s="6">
        <v>45138</v>
      </c>
      <c r="J3" s="6">
        <v>45169</v>
      </c>
      <c r="K3" s="6">
        <v>45199</v>
      </c>
      <c r="L3" s="6">
        <v>45230</v>
      </c>
      <c r="M3" s="6">
        <v>45260</v>
      </c>
      <c r="N3" s="6">
        <v>45291</v>
      </c>
      <c r="O3" s="7" t="s">
        <v>4</v>
      </c>
      <c r="P3" s="8" t="s">
        <v>5</v>
      </c>
      <c r="Q3" s="8" t="s">
        <v>6</v>
      </c>
      <c r="R3" s="7" t="s">
        <v>7</v>
      </c>
    </row>
    <row r="4" spans="1:18" x14ac:dyDescent="0.25">
      <c r="B4" s="5" t="s">
        <v>42</v>
      </c>
      <c r="C4" s="70">
        <f>(BS!F10+BS!F11)/BS!F29</f>
        <v>2.2666666666666666</v>
      </c>
      <c r="D4" s="70">
        <f>(BS!G10+BS!G11)/BS!G29</f>
        <v>2.254335260115607</v>
      </c>
      <c r="E4" s="70">
        <f>(BS!H10+BS!H11)/BS!H29</f>
        <v>1.8753167764825138</v>
      </c>
      <c r="F4" s="70">
        <f>(BS!I10+BS!I11)/BS!I29</f>
        <v>1.3903789211689481</v>
      </c>
      <c r="G4" s="70">
        <f>(BS!J10+BS!J11)/BS!J29</f>
        <v>1.6517306680290238</v>
      </c>
      <c r="H4" s="70">
        <f>(BS!K10+BS!K11)/BS!K29</f>
        <v>1.4168892507524196</v>
      </c>
      <c r="I4" s="70">
        <f>(BS!L10+BS!L11)/BS!L29</f>
        <v>1.5538122357756159</v>
      </c>
      <c r="J4" s="70">
        <f>(BS!M10+BS!M11)/BS!M29</f>
        <v>1.4505499781670792</v>
      </c>
      <c r="K4" s="70">
        <f>(BS!N10+BS!N11)/BS!N29</f>
        <v>1.363083667645804</v>
      </c>
      <c r="L4" s="70">
        <f>(BS!O10+BS!O11)/BS!O29</f>
        <v>1.2110485880285669</v>
      </c>
      <c r="M4" s="70">
        <f>(BS!P10+BS!P11)/BS!P29</f>
        <v>1.1542621799362285</v>
      </c>
      <c r="N4" s="70">
        <f>(BS!Q10+BS!Q11)/BS!Q29</f>
        <v>1.1113500846585767</v>
      </c>
      <c r="O4" s="70">
        <f>E4</f>
        <v>1.8753167764825138</v>
      </c>
      <c r="P4" s="70">
        <f>H4</f>
        <v>1.4168892507524196</v>
      </c>
      <c r="Q4" s="70">
        <f>K4</f>
        <v>1.363083667645804</v>
      </c>
      <c r="R4" s="70">
        <f>N4</f>
        <v>1.1113500846585767</v>
      </c>
    </row>
    <row r="5" spans="1:18" x14ac:dyDescent="0.25">
      <c r="B5" s="5" t="s">
        <v>43</v>
      </c>
      <c r="C5" s="70">
        <f>BS!F15/BS!F29</f>
        <v>4.8</v>
      </c>
      <c r="D5" s="70">
        <f>BS!G15/BS!G29</f>
        <v>4.4508670520231215</v>
      </c>
      <c r="E5" s="70">
        <f>BS!H15/BS!H29</f>
        <v>3.8013177901672579</v>
      </c>
      <c r="F5" s="70">
        <f>BS!I15/BS!I29</f>
        <v>2.7206797408059047</v>
      </c>
      <c r="G5" s="70">
        <f>BS!J15/BS!J29</f>
        <v>2.8425132426545994</v>
      </c>
      <c r="H5" s="70">
        <f>BS!K15/BS!K29</f>
        <v>2.4881957574188833</v>
      </c>
      <c r="I5" s="70">
        <f>BS!L15/BS!L29</f>
        <v>2.7006736478957136</v>
      </c>
      <c r="J5" s="70">
        <f>BS!M15/BS!M29</f>
        <v>2.8021988214591302</v>
      </c>
      <c r="K5" s="70">
        <f>BS!N15/BS!N29</f>
        <v>2.6105486313395083</v>
      </c>
      <c r="L5" s="70">
        <f>BS!O15/BS!O29</f>
        <v>2.2999299939314448</v>
      </c>
      <c r="M5" s="70">
        <f>BS!P15/BS!P29</f>
        <v>2.1611717411571938</v>
      </c>
      <c r="N5" s="70">
        <f>BS!Q15/BS!Q29</f>
        <v>2.0412552575361613</v>
      </c>
      <c r="O5" s="70">
        <f t="shared" ref="O5:O9" si="0">E5</f>
        <v>3.8013177901672579</v>
      </c>
      <c r="P5" s="70">
        <f t="shared" ref="P5:P9" si="1">H5</f>
        <v>2.4881957574188833</v>
      </c>
      <c r="Q5" s="70">
        <f t="shared" ref="Q5:Q9" si="2">K5</f>
        <v>2.6105486313395083</v>
      </c>
      <c r="R5" s="70">
        <f t="shared" ref="R5:R9" si="3">N5</f>
        <v>2.0412552575361613</v>
      </c>
    </row>
    <row r="6" spans="1:18" x14ac:dyDescent="0.25">
      <c r="B6" s="5" t="s">
        <v>11</v>
      </c>
      <c r="C6" s="8">
        <f>BS!F10</f>
        <v>120</v>
      </c>
      <c r="D6" s="8">
        <f>BS!G10</f>
        <v>145</v>
      </c>
      <c r="E6" s="8">
        <f>BS!H10</f>
        <v>135</v>
      </c>
      <c r="F6" s="8">
        <f>BS!I10</f>
        <v>112</v>
      </c>
      <c r="G6" s="8">
        <f>BS!J10</f>
        <v>165</v>
      </c>
      <c r="H6" s="8">
        <f>BS!K10</f>
        <v>155</v>
      </c>
      <c r="I6" s="8">
        <f>BS!L10</f>
        <v>160</v>
      </c>
      <c r="J6" s="8">
        <f>BS!M10</f>
        <v>170</v>
      </c>
      <c r="K6" s="8">
        <f>BS!N10</f>
        <v>174</v>
      </c>
      <c r="L6" s="8">
        <f>BS!O10</f>
        <v>178</v>
      </c>
      <c r="M6" s="8">
        <f>BS!P10</f>
        <v>185</v>
      </c>
      <c r="N6" s="8">
        <f>BS!Q10</f>
        <v>195</v>
      </c>
      <c r="O6" s="71">
        <f t="shared" si="0"/>
        <v>135</v>
      </c>
      <c r="P6" s="71">
        <f t="shared" si="1"/>
        <v>155</v>
      </c>
      <c r="Q6" s="71">
        <f t="shared" si="2"/>
        <v>174</v>
      </c>
      <c r="R6" s="71">
        <f t="shared" si="3"/>
        <v>195</v>
      </c>
    </row>
    <row r="7" spans="1:18" x14ac:dyDescent="0.25">
      <c r="B7" s="5" t="s">
        <v>22</v>
      </c>
      <c r="C7" s="8">
        <f>BS!F23</f>
        <v>710</v>
      </c>
      <c r="D7" s="8">
        <f>BS!G23</f>
        <v>735</v>
      </c>
      <c r="E7" s="8">
        <f>BS!H23</f>
        <v>725</v>
      </c>
      <c r="F7" s="8">
        <f>BS!I23</f>
        <v>667</v>
      </c>
      <c r="G7" s="8">
        <f>BS!J23</f>
        <v>720</v>
      </c>
      <c r="H7" s="8">
        <f>BS!K23</f>
        <v>710</v>
      </c>
      <c r="I7" s="8">
        <f>BS!L23</f>
        <v>715</v>
      </c>
      <c r="J7" s="8">
        <f>BS!M23</f>
        <v>775</v>
      </c>
      <c r="K7" s="8">
        <f>BS!N23</f>
        <v>779</v>
      </c>
      <c r="L7" s="8">
        <f>BS!O23</f>
        <v>783</v>
      </c>
      <c r="M7" s="8">
        <f>BS!P23</f>
        <v>790</v>
      </c>
      <c r="N7" s="8">
        <f>BS!Q23</f>
        <v>800</v>
      </c>
      <c r="O7" s="71">
        <f t="shared" si="0"/>
        <v>725</v>
      </c>
      <c r="P7" s="71">
        <f t="shared" si="1"/>
        <v>710</v>
      </c>
      <c r="Q7" s="71">
        <f t="shared" si="2"/>
        <v>779</v>
      </c>
      <c r="R7" s="71">
        <f t="shared" si="3"/>
        <v>800</v>
      </c>
    </row>
    <row r="8" spans="1:18" x14ac:dyDescent="0.25">
      <c r="B8" s="5" t="s">
        <v>32</v>
      </c>
      <c r="C8" s="8">
        <f>BS!F34</f>
        <v>135</v>
      </c>
      <c r="D8" s="8">
        <f>BS!G34</f>
        <v>135</v>
      </c>
      <c r="E8" s="8">
        <f>BS!H34</f>
        <v>135</v>
      </c>
      <c r="F8" s="8">
        <f>BS!I34</f>
        <v>135</v>
      </c>
      <c r="G8" s="8">
        <f>BS!J34</f>
        <v>135</v>
      </c>
      <c r="H8" s="8">
        <f>BS!K34</f>
        <v>135</v>
      </c>
      <c r="I8" s="8">
        <f>BS!L34</f>
        <v>135</v>
      </c>
      <c r="J8" s="8">
        <f>BS!M34</f>
        <v>135</v>
      </c>
      <c r="K8" s="8">
        <f>BS!N34</f>
        <v>135</v>
      </c>
      <c r="L8" s="8">
        <f>BS!O34</f>
        <v>135</v>
      </c>
      <c r="M8" s="8">
        <f>BS!P34</f>
        <v>135</v>
      </c>
      <c r="N8" s="8">
        <f>BS!Q34</f>
        <v>135</v>
      </c>
      <c r="O8" s="71">
        <f t="shared" si="0"/>
        <v>135</v>
      </c>
      <c r="P8" s="71">
        <f t="shared" si="1"/>
        <v>135</v>
      </c>
      <c r="Q8" s="71">
        <f t="shared" si="2"/>
        <v>135</v>
      </c>
      <c r="R8" s="71">
        <f t="shared" si="3"/>
        <v>135</v>
      </c>
    </row>
    <row r="9" spans="1:18" x14ac:dyDescent="0.25">
      <c r="B9" s="5" t="s">
        <v>37</v>
      </c>
      <c r="C9" s="8">
        <f>BS!F40</f>
        <v>575</v>
      </c>
      <c r="D9" s="8">
        <f>BS!G40</f>
        <v>600</v>
      </c>
      <c r="E9" s="8">
        <f>BS!H40</f>
        <v>590</v>
      </c>
      <c r="F9" s="8">
        <f>BS!I40</f>
        <v>532</v>
      </c>
      <c r="G9" s="8">
        <f>BS!J40</f>
        <v>585</v>
      </c>
      <c r="H9" s="8">
        <f>BS!K40</f>
        <v>575</v>
      </c>
      <c r="I9" s="8">
        <f>BS!L40</f>
        <v>580</v>
      </c>
      <c r="J9" s="8">
        <f>BS!M40</f>
        <v>640</v>
      </c>
      <c r="K9" s="8">
        <f>BS!N40</f>
        <v>644</v>
      </c>
      <c r="L9" s="8">
        <f>BS!O40</f>
        <v>648</v>
      </c>
      <c r="M9" s="8">
        <f>BS!P40</f>
        <v>655</v>
      </c>
      <c r="N9" s="8">
        <f>BS!Q40</f>
        <v>665</v>
      </c>
      <c r="O9" s="71">
        <f t="shared" si="0"/>
        <v>590</v>
      </c>
      <c r="P9" s="71">
        <f t="shared" si="1"/>
        <v>575</v>
      </c>
      <c r="Q9" s="71">
        <f t="shared" si="2"/>
        <v>644</v>
      </c>
      <c r="R9" s="71">
        <f t="shared" si="3"/>
        <v>665</v>
      </c>
    </row>
    <row r="10" spans="1:18" x14ac:dyDescent="0.25">
      <c r="B10" s="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25">
      <c r="B11" s="5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Dashboard</vt:lpstr>
      <vt:lpstr>BS</vt:lpstr>
      <vt:lpstr>Input</vt:lpstr>
      <vt:lpstr>BS!Print_Area</vt:lpstr>
      <vt:lpstr>Dashboard!Print_Area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Ylvi Buza</dc:creator>
  <cp:lastModifiedBy>Ylvi Buza</cp:lastModifiedBy>
  <cp:lastPrinted>2023-05-17T19:46:58Z</cp:lastPrinted>
  <dcterms:created xsi:type="dcterms:W3CDTF">2023-04-04T01:00:46Z</dcterms:created>
  <dcterms:modified xsi:type="dcterms:W3CDTF">2023-05-25T23:02:56Z</dcterms:modified>
</cp:coreProperties>
</file>